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firstSheet="6" activeTab="8"/>
  </bookViews>
  <sheets>
    <sheet name="C+G  NOIEMBRIE 2015" sheetId="1" r:id="rId1"/>
    <sheet name="PENS.40% NOIEMB. 2015" sheetId="2" r:id="rId2"/>
    <sheet name="ADO.DECEMB.15" sheetId="3" r:id="rId3"/>
    <sheet name="INS.DECEMB.15" sheetId="4" r:id="rId4"/>
    <sheet name="MIXT.DECEMB.15" sheetId="5" r:id="rId5"/>
    <sheet name="ONCOLOGIE DECEMB.15" sheetId="6" r:id="rId6"/>
    <sheet name="POSTR.DECEMB.15" sheetId="7" r:id="rId7"/>
    <sheet name="BOLI RARE DECEMB.15" sheetId="8" r:id="rId8"/>
    <sheet name="TESTE DIABET DECEMB.15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<sst xmlns="http://schemas.openxmlformats.org/spreadsheetml/2006/main" count="1494" uniqueCount="539">
  <si>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</si>
  <si>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</si>
  <si>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</si>
  <si>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</si>
  <si>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</si>
  <si>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</si>
  <si>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</si>
  <si>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</si>
  <si>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</si>
  <si>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</si>
  <si>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</si>
  <si>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</si>
  <si>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</si>
  <si>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JIBOU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</si>
  <si>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</si>
  <si>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</si>
  <si>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</si>
  <si>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</si>
  <si>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</si>
  <si>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</si>
  <si>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</si>
  <si>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</si>
  <si>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</si>
  <si>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</si>
  <si>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</si>
  <si>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</si>
  <si>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</si>
  <si>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</si>
  <si>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</si>
  <si>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</si>
  <si>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</si>
  <si>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</si>
  <si>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</si>
  <si>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</si>
  <si>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</si>
  <si>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</si>
  <si>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</si>
  <si>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</si>
  <si>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</si>
  <si>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</si>
  <si>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</si>
  <si>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</si>
  <si>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</si>
  <si>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</si>
  <si>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</si>
  <si>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</si>
  <si>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</si>
  <si>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</si>
  <si>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</si>
  <si>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</si>
  <si>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</si>
  <si>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</si>
  <si>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</si>
  <si>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</si>
  <si>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</si>
  <si>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</si>
  <si>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</si>
  <si>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</si>
  <si>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</si>
  <si>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</si>
  <si>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</si>
  <si>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</si>
  <si>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</si>
  <si>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</si>
  <si>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</si>
  <si>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</si>
  <si>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</si>
  <si>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</si>
  <si>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</si>
  <si>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</si>
  <si>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</si>
  <si>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</si>
  <si>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</si>
  <si>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</si>
  <si>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</si>
  <si>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</si>
  <si>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</si>
  <si>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</si>
  <si>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</si>
  <si>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</si>
  <si>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</si>
  <si>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</si>
  <si>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</si>
  <si>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</si>
  <si>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</si>
  <si>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</si>
  <si>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</si>
  <si>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</si>
  <si>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</si>
  <si>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</si>
  <si>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</si>
  <si>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>Nr.  Con-tract cesiune</t>
  </si>
  <si>
    <t>CESIONAR</t>
  </si>
  <si>
    <t>CAPSELLA FARM</t>
  </si>
  <si>
    <t>CUZAPLAC</t>
  </si>
  <si>
    <t>6605 03 02</t>
  </si>
  <si>
    <t>Nr.  Con-tract 2013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</si>
  <si>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</si>
  <si>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</si>
  <si>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</si>
  <si>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</si>
  <si>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</si>
  <si>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</si>
  <si>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</si>
  <si>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MEDIPLUS EXIM MOGOSOAIA</t>
  </si>
  <si>
    <t xml:space="preserve">        MEDICAMENTE  GRATUITE COMPENSATE - FACTURI CESIONATE</t>
  </si>
  <si>
    <t>Nr.  Con-tract 2014</t>
  </si>
  <si>
    <t xml:space="preserve">ROMASTRU TRADING SRL </t>
  </si>
  <si>
    <t>DAVD ADAM</t>
  </si>
  <si>
    <t>SUPLACU DE BARCAU</t>
  </si>
  <si>
    <t>SUFLET FARM</t>
  </si>
  <si>
    <t>TILEAGD</t>
  </si>
  <si>
    <t xml:space="preserve">        MEDICAMENTE  PROGRAM DIABET - ADO       </t>
  </si>
  <si>
    <t>FARMACIA MEDITRINA</t>
  </si>
  <si>
    <t>SAG</t>
  </si>
  <si>
    <t>DAVID ADAM</t>
  </si>
  <si>
    <t>SUPLACAU DE BARCAU</t>
  </si>
  <si>
    <t>BORIKATHA FARM</t>
  </si>
  <si>
    <t>BORLA</t>
  </si>
  <si>
    <t>CEDENT REMEDIA  FARM    ZALAU</t>
  </si>
  <si>
    <t>Nr.  Con-tract 2010</t>
  </si>
  <si>
    <t xml:space="preserve">        MEDICAMENTE  PROGRAM ONCOLOGIE</t>
  </si>
  <si>
    <t xml:space="preserve">        MATERIALE  PROGRAM DIABET - TESTE COPII - TESTE ADULTI   </t>
  </si>
  <si>
    <t>6605 03 03</t>
  </si>
  <si>
    <t>FARM MEDITRINA</t>
  </si>
  <si>
    <t xml:space="preserve">BORIKATHA FARM </t>
  </si>
  <si>
    <t>CEDENT BELLADONNA IP</t>
  </si>
  <si>
    <t>CEDENT FLAVIOR SIMLEU SILVANIEI</t>
  </si>
  <si>
    <t>33090</t>
  </si>
  <si>
    <t>32889</t>
  </si>
  <si>
    <t>15</t>
  </si>
  <si>
    <t>TOTAL CESIUNI</t>
  </si>
  <si>
    <t>TOTAL PLATI</t>
  </si>
  <si>
    <t>114/31.12.15part.</t>
  </si>
  <si>
    <t xml:space="preserve">        MEDICAMENTE  PENSIONARI 40% - FACTURI CESIONATE</t>
  </si>
  <si>
    <t>16500115/30.11.15</t>
  </si>
  <si>
    <t xml:space="preserve">        MEDICAMENTE  PROGRAM ADO - FACTURI CESIONATE</t>
  </si>
  <si>
    <t xml:space="preserve">             LUNA  NOIEMBRIE 2015</t>
  </si>
  <si>
    <t xml:space="preserve">        MEDICAMENTE  PROGRAM DIABET - INSULINE</t>
  </si>
  <si>
    <t xml:space="preserve">        MEDICAMENTE  PROGRAM POSTRANSPLANT</t>
  </si>
  <si>
    <t xml:space="preserve">        MEDICAMENTE  PROGRAM - PRADER WILLI</t>
  </si>
  <si>
    <t xml:space="preserve">     </t>
  </si>
  <si>
    <t xml:space="preserve">     MEDICAMENTE  GRATUITE COMPENSATE        </t>
  </si>
  <si>
    <t xml:space="preserve">                      LUNA NOIEMBRIE 2015</t>
  </si>
  <si>
    <t>25.02.2016</t>
  </si>
  <si>
    <t>1080/30.11.2015</t>
  </si>
  <si>
    <t>2034/30.11.2015</t>
  </si>
  <si>
    <t>3033/30.11.2015</t>
  </si>
  <si>
    <t>4033/30.11.2015</t>
  </si>
  <si>
    <t>5033/30.11.2015</t>
  </si>
  <si>
    <t>1079/30.11.2015</t>
  </si>
  <si>
    <t>2033/30.11.2015</t>
  </si>
  <si>
    <t>3032/30.11.2015</t>
  </si>
  <si>
    <t>4032/30.11.2015</t>
  </si>
  <si>
    <t>5032/30.11.2015</t>
  </si>
  <si>
    <t>53/30.11.2015</t>
  </si>
  <si>
    <t>52/30.11.2015</t>
  </si>
  <si>
    <t>54/30.11.2015</t>
  </si>
  <si>
    <t>51/30.11.2015</t>
  </si>
  <si>
    <t>1031/30.11.2015</t>
  </si>
  <si>
    <t>2031/30.11.2015</t>
  </si>
  <si>
    <t>3031/30.11.2015</t>
  </si>
  <si>
    <t>1032/30.11.2015</t>
  </si>
  <si>
    <t>2032/30.11.2015</t>
  </si>
  <si>
    <t>226/30.11.2015</t>
  </si>
  <si>
    <t>225/30.11.2015</t>
  </si>
  <si>
    <t>0149/30.11.2015</t>
  </si>
  <si>
    <t>0153/30.11.2015</t>
  </si>
  <si>
    <t>0155/30.11.2015</t>
  </si>
  <si>
    <t>0158/30.11.2015</t>
  </si>
  <si>
    <t>0150/30.11.2015</t>
  </si>
  <si>
    <t>0154/30.11.2015</t>
  </si>
  <si>
    <t>0156/30.11.2015</t>
  </si>
  <si>
    <t>0159/30.11.2015</t>
  </si>
  <si>
    <t>108/30.11.2015</t>
  </si>
  <si>
    <t>105/30.11.2015</t>
  </si>
  <si>
    <t>109/30.11.2015</t>
  </si>
  <si>
    <t>63/30.11.2015</t>
  </si>
  <si>
    <t>64/30.11.2015</t>
  </si>
  <si>
    <t>41/30.11.2015</t>
  </si>
  <si>
    <t>42/30.11.2015</t>
  </si>
  <si>
    <t>2027/30.11.2015</t>
  </si>
  <si>
    <t>2028/30.11.2015</t>
  </si>
  <si>
    <t>67/30.011.2015</t>
  </si>
  <si>
    <t>68/30.11.2015</t>
  </si>
  <si>
    <t>58/30.11.2015</t>
  </si>
  <si>
    <t>59/30.11.2015</t>
  </si>
  <si>
    <t>1076/30.11.2015</t>
  </si>
  <si>
    <t>2037/30.11.2015</t>
  </si>
  <si>
    <t>1077/30.11.2015</t>
  </si>
  <si>
    <t>2038/30.11.2015</t>
  </si>
  <si>
    <t>62/30.11.2015</t>
  </si>
  <si>
    <t>65/30.11.2015</t>
  </si>
  <si>
    <t>66/30.11.2015</t>
  </si>
  <si>
    <t>71/30.11.2015</t>
  </si>
  <si>
    <t>221/30.11.2015</t>
  </si>
  <si>
    <t>321/30.11.2015</t>
  </si>
  <si>
    <t>72/30.11.2015</t>
  </si>
  <si>
    <t>222/30.11.2015</t>
  </si>
  <si>
    <t>322/30.11.2015</t>
  </si>
  <si>
    <t>31/30.11.2015</t>
  </si>
  <si>
    <t>32/30.11.2015</t>
  </si>
  <si>
    <t>50/30.11.2015</t>
  </si>
  <si>
    <t>76/30.11.2015</t>
  </si>
  <si>
    <t>79/30.11.2015</t>
  </si>
  <si>
    <t>77/30.11.2015</t>
  </si>
  <si>
    <t>80/30.11.2015</t>
  </si>
  <si>
    <t>1171/30.11.2015</t>
  </si>
  <si>
    <t>1170/30.11.2015</t>
  </si>
  <si>
    <t>112/30.11.2015</t>
  </si>
  <si>
    <t>110/30.11.2015</t>
  </si>
  <si>
    <t>113/30.11.2015</t>
  </si>
  <si>
    <t>115/30.11.2015</t>
  </si>
  <si>
    <t>116/30.11.2015</t>
  </si>
  <si>
    <t>2907/30.11.2015</t>
  </si>
  <si>
    <t>2911/30.11.2015</t>
  </si>
  <si>
    <t>2914/30.11.2015</t>
  </si>
  <si>
    <t>2917/30.11.2015</t>
  </si>
  <si>
    <t>2920/30.11.2015</t>
  </si>
  <si>
    <t>2910/30.11.2015</t>
  </si>
  <si>
    <t>2913/30.11.2015</t>
  </si>
  <si>
    <t>2916/30.11.2015</t>
  </si>
  <si>
    <t>2919/30.11.2015</t>
  </si>
  <si>
    <t>2922/30.11.2015</t>
  </si>
  <si>
    <t>279/30.11.2015</t>
  </si>
  <si>
    <t>280/30.11.2015</t>
  </si>
  <si>
    <t>0000093/30.11.2015</t>
  </si>
  <si>
    <t>0000092/30.11.2015</t>
  </si>
  <si>
    <t>26/30.11.2015</t>
  </si>
  <si>
    <t>27/30.11.2015</t>
  </si>
  <si>
    <t>1210/30.11.2015</t>
  </si>
  <si>
    <t>1209/30.11.2015</t>
  </si>
  <si>
    <t>795/30.11.2015</t>
  </si>
  <si>
    <t>796/30.11.2015</t>
  </si>
  <si>
    <t>343/30.11.2015</t>
  </si>
  <si>
    <t>344/30.11.2015</t>
  </si>
  <si>
    <t>067/30.11.2015</t>
  </si>
  <si>
    <t>068/30.11.2015</t>
  </si>
  <si>
    <t>069/30.11.2015</t>
  </si>
  <si>
    <t>100081/30.11.2015</t>
  </si>
  <si>
    <t>200079A/30.11.2015</t>
  </si>
  <si>
    <t>300070A/30.11.2015</t>
  </si>
  <si>
    <t>400079/30.11.2015</t>
  </si>
  <si>
    <t>100083/30.11.2015</t>
  </si>
  <si>
    <t>200078A/30.11.2015</t>
  </si>
  <si>
    <t>300069A/30.11.2015</t>
  </si>
  <si>
    <t>400078/30.11.2015</t>
  </si>
  <si>
    <t>0022633/30.11.2015</t>
  </si>
  <si>
    <t>0023132/30.11.2015</t>
  </si>
  <si>
    <t>0022634/30.11.2015</t>
  </si>
  <si>
    <t>0023133/30.11.2015</t>
  </si>
  <si>
    <t>0000618A/30.11.2015</t>
  </si>
  <si>
    <t>0000617/30.11.2015</t>
  </si>
  <si>
    <t>800/30.11.2015</t>
  </si>
  <si>
    <t>799/30.11.2015</t>
  </si>
  <si>
    <t>466/30.11.2015</t>
  </si>
  <si>
    <t>467/30.11.2015</t>
  </si>
  <si>
    <t>0284/30.11.2015</t>
  </si>
  <si>
    <t>0283/30.11.2015</t>
  </si>
  <si>
    <t>00091/30.11.2015</t>
  </si>
  <si>
    <t>00095/30.11.2015</t>
  </si>
  <si>
    <t>00092/30.11.2015</t>
  </si>
  <si>
    <t>00096/30.11.2015</t>
  </si>
  <si>
    <t>30/30.11.2015</t>
  </si>
  <si>
    <t>261/30.11.2015</t>
  </si>
  <si>
    <t>8700104/30.11.2015</t>
  </si>
  <si>
    <t>16500113/30.11.2015</t>
  </si>
  <si>
    <t>8700105/30.11.2015</t>
  </si>
  <si>
    <t>16500114/30.11.2015</t>
  </si>
  <si>
    <t>0023/30.11.2015</t>
  </si>
  <si>
    <t>0371/30.11.2015</t>
  </si>
  <si>
    <t>0022/30.11.2015</t>
  </si>
  <si>
    <t>0370/30.11.2015</t>
  </si>
  <si>
    <t>292/30.11.2015</t>
  </si>
  <si>
    <t>293/30.11.2015</t>
  </si>
  <si>
    <t>282/30.11.2015</t>
  </si>
  <si>
    <t>278/30.11.2015</t>
  </si>
  <si>
    <t>281/30.11.2015</t>
  </si>
  <si>
    <t>412/30.11.2015</t>
  </si>
  <si>
    <t>416/30.11.2015</t>
  </si>
  <si>
    <t>411/30.11.2015</t>
  </si>
  <si>
    <t>415/30.11.2015</t>
  </si>
  <si>
    <t>2543/30.11.2015</t>
  </si>
  <si>
    <t>2542/30.11.2015</t>
  </si>
  <si>
    <t>5540740/30.11.2015</t>
  </si>
  <si>
    <t>5540739/30.11.2015</t>
  </si>
  <si>
    <t>0932/30.11.2015</t>
  </si>
  <si>
    <t>0931/30.11.2015</t>
  </si>
  <si>
    <t>92000421/30.11.2015</t>
  </si>
  <si>
    <t>92000422/30.11.2015</t>
  </si>
  <si>
    <t>373/30.11.2015</t>
  </si>
  <si>
    <t>60023/30.11.2015</t>
  </si>
  <si>
    <t>80018/30.11.2015</t>
  </si>
  <si>
    <t>372/30.11.2015</t>
  </si>
  <si>
    <t>60022/30.11.2015</t>
  </si>
  <si>
    <t>80017/30.11.2015</t>
  </si>
  <si>
    <t>150/30.11.2015</t>
  </si>
  <si>
    <t>149/30.11.2015</t>
  </si>
  <si>
    <t>188/30.11.2015</t>
  </si>
  <si>
    <t>187/30.11.2015</t>
  </si>
  <si>
    <t>100/30.11.2015</t>
  </si>
  <si>
    <t>104/30.11.2015</t>
  </si>
  <si>
    <t>99/30.11.2015</t>
  </si>
  <si>
    <t>103/30.11.2015</t>
  </si>
  <si>
    <t>1744/30.11.2015</t>
  </si>
  <si>
    <t>1745/30.11.2015</t>
  </si>
  <si>
    <t>314/30.11.2015</t>
  </si>
  <si>
    <t>313/30.11.2015</t>
  </si>
  <si>
    <t>21/30.11.2015</t>
  </si>
  <si>
    <t>20/30.11.2015</t>
  </si>
  <si>
    <t>166/30.11.2015</t>
  </si>
  <si>
    <t>165/30.11.2015</t>
  </si>
  <si>
    <t>17/30.11.2015</t>
  </si>
  <si>
    <t>18/30.11.2015</t>
  </si>
  <si>
    <t>26.02.2016</t>
  </si>
  <si>
    <t>0031/30.11.2015</t>
  </si>
  <si>
    <t>0032/30.11.2015</t>
  </si>
  <si>
    <t>32351</t>
  </si>
  <si>
    <t>262/30.11.2015</t>
  </si>
  <si>
    <t>CEDENT MEDITRINA SAG</t>
  </si>
  <si>
    <t>8</t>
  </si>
  <si>
    <t xml:space="preserve">PHARMAFARM SA CORUNCA </t>
  </si>
  <si>
    <t>PENSIONARI 40%</t>
  </si>
  <si>
    <t xml:space="preserve"> LUNA DECEMBRIE 2015</t>
  </si>
  <si>
    <t>24.02.2016</t>
  </si>
  <si>
    <t>1083/31.12.15</t>
  </si>
  <si>
    <t>3035/31.12.15</t>
  </si>
  <si>
    <t>5035/31.12.15</t>
  </si>
  <si>
    <t>4035/31.12.15</t>
  </si>
  <si>
    <t>2036/31.12.15</t>
  </si>
  <si>
    <t>57/31.12.15</t>
  </si>
  <si>
    <t>59/31.12.15</t>
  </si>
  <si>
    <t>1035/31.12.15</t>
  </si>
  <si>
    <t>2035/31.12.15</t>
  </si>
  <si>
    <t>230/31.12.15</t>
  </si>
  <si>
    <t>0173/31.12.15</t>
  </si>
  <si>
    <t>0166/31.12.15</t>
  </si>
  <si>
    <t>0168/31.12.15</t>
  </si>
  <si>
    <t>0171/31.12.15</t>
  </si>
  <si>
    <t>0188/31.01.16part.</t>
  </si>
  <si>
    <t>114/31.12.15</t>
  </si>
  <si>
    <t>68/31.12.15</t>
  </si>
  <si>
    <t>45/31.12.15</t>
  </si>
  <si>
    <t>2031/31.12.15</t>
  </si>
  <si>
    <t>72/31.12.15</t>
  </si>
  <si>
    <t>1081/31.12.15</t>
  </si>
  <si>
    <t>2041/31.12.15</t>
  </si>
  <si>
    <t>69/31.12.15</t>
  </si>
  <si>
    <t>75/31.12.15</t>
  </si>
  <si>
    <t>224/31.12.15</t>
  </si>
  <si>
    <t>324/31.12.15</t>
  </si>
  <si>
    <t>35/31.12.15</t>
  </si>
  <si>
    <t>54/31.12.15</t>
  </si>
  <si>
    <t>82/31.12.15</t>
  </si>
  <si>
    <t>85/31.12.15</t>
  </si>
  <si>
    <t>1177/31.12.15</t>
  </si>
  <si>
    <t>117/31.12.15</t>
  </si>
  <si>
    <t>120/31.12.15</t>
  </si>
  <si>
    <t>2942/31.12.15</t>
  </si>
  <si>
    <t>2938/31.12.15</t>
  </si>
  <si>
    <t>2935/31.12.15</t>
  </si>
  <si>
    <t>2932/31.12.15</t>
  </si>
  <si>
    <t>2929/31.12.15</t>
  </si>
  <si>
    <t>284/31.12.15</t>
  </si>
  <si>
    <t>0000099/31.12.15</t>
  </si>
  <si>
    <t>1225/31.12.15</t>
  </si>
  <si>
    <t>802/31.12.15</t>
  </si>
  <si>
    <t>348/31.12.15</t>
  </si>
  <si>
    <t>076/31.12.15</t>
  </si>
  <si>
    <t>072/31.12.15</t>
  </si>
  <si>
    <t>100085A/31.12.15</t>
  </si>
  <si>
    <t>200082/31.12.15</t>
  </si>
  <si>
    <t>400082/31.12.15</t>
  </si>
  <si>
    <t>300073/31.12.15</t>
  </si>
  <si>
    <t>0022639/31.12.15</t>
  </si>
  <si>
    <t>0023137/31.12.15</t>
  </si>
  <si>
    <t>0000626/31.12.15</t>
  </si>
  <si>
    <t>809/31.12.15</t>
  </si>
  <si>
    <t>473/31.12.15</t>
  </si>
  <si>
    <t>0286/31.12.15</t>
  </si>
  <si>
    <t>00099/31.12.15</t>
  </si>
  <si>
    <t>00103/31.12.15</t>
  </si>
  <si>
    <t>264/31.12.15</t>
  </si>
  <si>
    <t>16500118/31.12.15</t>
  </si>
  <si>
    <t>8700109/31.12.15</t>
  </si>
  <si>
    <t>0025/31.12.15</t>
  </si>
  <si>
    <t>0373/31.12.15</t>
  </si>
  <si>
    <t>297/31.12.15</t>
  </si>
  <si>
    <t>268/31.12.15</t>
  </si>
  <si>
    <t>271/31.12.15</t>
  </si>
  <si>
    <t>601/31.12.15</t>
  </si>
  <si>
    <t>605/31.12.15</t>
  </si>
  <si>
    <t>2546/31.12.15</t>
  </si>
  <si>
    <t>5540745/31.12.15</t>
  </si>
  <si>
    <t>0938/31.12.15</t>
  </si>
  <si>
    <t>92000430A/31.12.15</t>
  </si>
  <si>
    <t>328/31.12.15</t>
  </si>
  <si>
    <t>376/31.12.15</t>
  </si>
  <si>
    <t>60025/31.12.15</t>
  </si>
  <si>
    <t>80020/31.12.15</t>
  </si>
  <si>
    <t>152/31.12.15</t>
  </si>
  <si>
    <t>195/31.12.15</t>
  </si>
  <si>
    <t>110/31.12.15</t>
  </si>
  <si>
    <t>113/31.12.15</t>
  </si>
  <si>
    <t>1750/31.12.15</t>
  </si>
  <si>
    <t>318/31.12.15</t>
  </si>
  <si>
    <t>67/31.12.15</t>
  </si>
  <si>
    <t>24/31.12.15</t>
  </si>
  <si>
    <t>23/31.12.15</t>
  </si>
  <si>
    <t>181/31.12.15</t>
  </si>
  <si>
    <t>22/31.12.15</t>
  </si>
  <si>
    <t>33182</t>
  </si>
  <si>
    <t>0035/31.12.15</t>
  </si>
  <si>
    <t>33190</t>
  </si>
  <si>
    <t>33/31.12.15</t>
  </si>
  <si>
    <t>LUNA DECEMBRIE 2015</t>
  </si>
  <si>
    <t>3034/31.12.15</t>
  </si>
  <si>
    <t>5034/31.12.15</t>
  </si>
  <si>
    <t>4034/31.12.15</t>
  </si>
  <si>
    <t>60/31.12.15</t>
  </si>
  <si>
    <t>1036/31.12.15</t>
  </si>
  <si>
    <t>229/31.12.15</t>
  </si>
  <si>
    <t>0174/31.12.15</t>
  </si>
  <si>
    <t>0169/31.12.15</t>
  </si>
  <si>
    <t>0165/31.12.15</t>
  </si>
  <si>
    <t>115/31.12.15</t>
  </si>
  <si>
    <t>46/31.12.15</t>
  </si>
  <si>
    <t>2032/31.12.15</t>
  </si>
  <si>
    <t>73/31.12.15</t>
  </si>
  <si>
    <t>1082/31.12.15</t>
  </si>
  <si>
    <t>2042/31.12.15</t>
  </si>
  <si>
    <t>70/31.12.15</t>
  </si>
  <si>
    <t>76/31.12.15</t>
  </si>
  <si>
    <t>36/31.12.15</t>
  </si>
  <si>
    <t>53/31.12.15</t>
  </si>
  <si>
    <t>83/31.12.15</t>
  </si>
  <si>
    <t>1175/31.12.15</t>
  </si>
  <si>
    <t>121/31.12.15</t>
  </si>
  <si>
    <t>118/31.12.15</t>
  </si>
  <si>
    <t>2927/31.12.15</t>
  </si>
  <si>
    <t>2931/31.12.15</t>
  </si>
  <si>
    <t>2934/31.12.15</t>
  </si>
  <si>
    <t>2937/31.12.15</t>
  </si>
  <si>
    <t>2940/31.12.15</t>
  </si>
  <si>
    <t>285/31.12.15</t>
  </si>
  <si>
    <t>0000097/31.12.15</t>
  </si>
  <si>
    <t>30/31.12.15</t>
  </si>
  <si>
    <t>1223/31.12.15</t>
  </si>
  <si>
    <t>803/31.12.15</t>
  </si>
  <si>
    <t>349/31.12.15</t>
  </si>
  <si>
    <t>073/31.12.15</t>
  </si>
  <si>
    <t>100084A/31.12.15</t>
  </si>
  <si>
    <t>200080/31.12.15</t>
  </si>
  <si>
    <t>300071/31.12.15</t>
  </si>
  <si>
    <t>400080/31.12.15</t>
  </si>
  <si>
    <t>0022640/31.12.15</t>
  </si>
  <si>
    <t>0023138/31.12.15</t>
  </si>
  <si>
    <t>0000624/31.12.15</t>
  </si>
  <si>
    <t>808/31.12.15</t>
  </si>
  <si>
    <t>474/31.12.15</t>
  </si>
  <si>
    <t>0285/31.12.15</t>
  </si>
  <si>
    <t>00100/31.12.15</t>
  </si>
  <si>
    <t>00104/31.12.15</t>
  </si>
  <si>
    <t>263/31.12.15</t>
  </si>
  <si>
    <t>8700110/31.12.15</t>
  </si>
  <si>
    <t>16500119/31.12.15</t>
  </si>
  <si>
    <t>0024/31.12.15</t>
  </si>
  <si>
    <t>0372/31.12.15</t>
  </si>
  <si>
    <t>298/31.12.15</t>
  </si>
  <si>
    <t>270/31.12.15</t>
  </si>
  <si>
    <t>267/31.12.15</t>
  </si>
  <si>
    <t>600/31.12.15</t>
  </si>
  <si>
    <t>603/31.12.15</t>
  </si>
  <si>
    <t>2544/31.12.15</t>
  </si>
  <si>
    <t>5540743/31.12.15</t>
  </si>
  <si>
    <t>0936/31.12.15</t>
  </si>
  <si>
    <t>92000431A/31.12.15</t>
  </si>
  <si>
    <t>329/31.12.15</t>
  </si>
  <si>
    <t>374/31.12.15</t>
  </si>
  <si>
    <t>00024/31.12.15</t>
  </si>
  <si>
    <t>80019/31.12.15</t>
  </si>
  <si>
    <t>151/31.12.15</t>
  </si>
  <si>
    <t>194/31.12.15</t>
  </si>
  <si>
    <t>108/31.12.15</t>
  </si>
  <si>
    <t>112/31.12.15</t>
  </si>
  <si>
    <t>1751/31.12.15</t>
  </si>
  <si>
    <t>320/31.12.15</t>
  </si>
  <si>
    <t>178/31.12.15</t>
  </si>
  <si>
    <t>0036/31.12.15</t>
  </si>
  <si>
    <t>32/31.12.15</t>
  </si>
  <si>
    <t>LUNA DECEMBRIE  2015</t>
  </si>
  <si>
    <t xml:space="preserve">        MEDICAMENTE  PROGRAM INSULINE - FACTURI CESIONATE</t>
  </si>
  <si>
    <t>33311</t>
  </si>
  <si>
    <t xml:space="preserve">        MEDICAMENTE  PROGRAM DIABET - MIXT</t>
  </si>
  <si>
    <t>8700110/31.12.15 part</t>
  </si>
  <si>
    <t xml:space="preserve">        MEDICAMENTE  PROGRAM DIABET - MIXT - FACTURI CESIONATE</t>
  </si>
  <si>
    <t>1232/31.01.16part.</t>
  </si>
  <si>
    <t xml:space="preserve">        MEDICAMENTE  PROGRAM ONCOLOGIE - FACTURI CESIONATE</t>
  </si>
  <si>
    <t>1232/31.01.16part</t>
  </si>
  <si>
    <t>118/31.12.15part</t>
  </si>
  <si>
    <t>232/31.12.15</t>
  </si>
  <si>
    <t>0178/31.12.15</t>
  </si>
  <si>
    <t>116/31.12.15</t>
  </si>
  <si>
    <t>123/31.01.16part</t>
  </si>
  <si>
    <t>74/31.12.15</t>
  </si>
  <si>
    <t>1176/31.12.15</t>
  </si>
  <si>
    <t>122/31.12.15</t>
  </si>
  <si>
    <t>119/31.12.15</t>
  </si>
  <si>
    <t>2928/31.12.15</t>
  </si>
  <si>
    <t>2941/31.12.15</t>
  </si>
  <si>
    <t>0000098/31.12.15</t>
  </si>
  <si>
    <t>1224/31.12.15</t>
  </si>
  <si>
    <t>804/31.12.15</t>
  </si>
  <si>
    <t>074/31.12.15</t>
  </si>
  <si>
    <t>100087A/31.12.15</t>
  </si>
  <si>
    <t>200081/31.12.15</t>
  </si>
  <si>
    <t>300072/31.12.15</t>
  </si>
  <si>
    <t>400081/31.12.15</t>
  </si>
  <si>
    <t>0022641/31.12.15</t>
  </si>
  <si>
    <t>0023139/31.12.15</t>
  </si>
  <si>
    <t>0000625/31.12.15</t>
  </si>
  <si>
    <t>811/31.12.15</t>
  </si>
  <si>
    <t>00101/31.12.15</t>
  </si>
  <si>
    <t>8700111/31.12.15</t>
  </si>
  <si>
    <t>16500120/31.12.15</t>
  </si>
  <si>
    <t>273/31.12.15</t>
  </si>
  <si>
    <t>604/31.12.15</t>
  </si>
  <si>
    <t>2545/31.12.15</t>
  </si>
  <si>
    <t>5540744/31.12.15</t>
  </si>
  <si>
    <t>0937/31.12.15</t>
  </si>
  <si>
    <t>92000432A/31.12.15</t>
  </si>
  <si>
    <t>330/31.12.15</t>
  </si>
  <si>
    <t>375/31.12.15</t>
  </si>
  <si>
    <t>109/31.12.15</t>
  </si>
  <si>
    <t>1752/31.12.15</t>
  </si>
  <si>
    <t>179/31.12.15</t>
  </si>
  <si>
    <t>PLATI EFECTUATE IN LUNA FEBRUARIE 2016</t>
  </si>
  <si>
    <t xml:space="preserve">          MEDICAMENTE      -</t>
  </si>
  <si>
    <t>27.02.2016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</si>
</sst>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0" fillId="0" borderId="47" xfId="0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4" fontId="1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/>
    </xf>
    <xf numFmtId="1" fontId="5" fillId="0" borderId="56" xfId="0" applyNumberFormat="1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4" fontId="5" fillId="0" borderId="56" xfId="0" applyNumberFormat="1" applyFont="1" applyFill="1" applyBorder="1" applyAlignment="1">
      <alignment horizontal="center"/>
    </xf>
    <xf numFmtId="4" fontId="5" fillId="0" borderId="57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left"/>
    </xf>
    <xf numFmtId="4" fontId="5" fillId="0" borderId="30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" fontId="5" fillId="0" borderId="8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RICA%202016\BORDEROU%20DE%20PLATA%20FARMACI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PLATI 2016"/>
      <sheetName val="C+G DIF.OCT.15"/>
      <sheetName val="PENS.40% NOV.15"/>
      <sheetName val="ADO  NOV.15"/>
      <sheetName val="INS.NOV.15"/>
      <sheetName val="MIXT NOV.15"/>
      <sheetName val="ONC.NOV.15"/>
      <sheetName val="POSTR.NOV.15"/>
      <sheetName val="BOLI RARE NOV.15"/>
      <sheetName val="TESTE DIABET NOV,15"/>
      <sheetName val="C+G NOV.15"/>
      <sheetName val="PENS.40% DEC.15"/>
      <sheetName val="ADO DEC.15"/>
      <sheetName val="INS.DEC.15"/>
      <sheetName val="MIXT DEC.15"/>
      <sheetName val="ONCO.DEC.15"/>
      <sheetName val="POSTR. DEC.15"/>
      <sheetName val="BOLI RARE DEC.15"/>
      <sheetName val="TESTE DEC.15"/>
      <sheetName val="C+G NOV.14"/>
      <sheetName val="ADO DEC.14"/>
      <sheetName val="INS.DEC.14"/>
      <sheetName val="MIXT.DEC .14"/>
      <sheetName val="ONC.DEC.14"/>
      <sheetName val="POSTR.DEC.14"/>
      <sheetName val="BOLI RARE DEC.14"/>
      <sheetName val="TESTE COPII DEC.14"/>
      <sheetName val="TESTE AD.DEC.14"/>
      <sheetName val="C+G DEC.14"/>
      <sheetName val="PENS.40% IAN.15"/>
      <sheetName val="ADO. IAN.15"/>
      <sheetName val="INS.IAN.15"/>
      <sheetName val="MIXT.IAN.15"/>
      <sheetName val="ONCO.IAN.15"/>
      <sheetName val="POSTR.IAN.15"/>
      <sheetName val="BOLI RARE IAN.15"/>
      <sheetName val="TESTE COPII IAN.15"/>
      <sheetName val="TESTE.AD.IAN.15"/>
      <sheetName val="C+G IAN.15"/>
      <sheetName val="PENS.40% FEB.15"/>
      <sheetName val="ADO FEB.15"/>
      <sheetName val="INS.FEB.15"/>
      <sheetName val="MIXT FEB.15"/>
      <sheetName val="ONCO.FEB.15"/>
      <sheetName val="POSTR.FEB.15"/>
      <sheetName val="B.RARE FEB.15"/>
      <sheetName val="TESTE AD.FEB.15"/>
      <sheetName val="TESTE COPII FEB.MAR.15"/>
      <sheetName val="PENS.40% MAR.15"/>
      <sheetName val="C+G FEB.15"/>
      <sheetName val="PENS.40% APR.15"/>
      <sheetName val="ADO MAR.15"/>
      <sheetName val="INS.MAR.15"/>
      <sheetName val="MIXT MAR.15"/>
      <sheetName val="ONC.MAR.15"/>
      <sheetName val="POSTR.MAR.15"/>
      <sheetName val="BOLI RARE MAR.15"/>
      <sheetName val="TESTE COPII.MAR.15"/>
      <sheetName val="TESTE AD.MAR.15"/>
      <sheetName val="C+G MART.15"/>
      <sheetName val="PENS.40% MAI 15"/>
      <sheetName val="ADO.APR.15"/>
      <sheetName val="INS.APR.15"/>
      <sheetName val="MIXT APR.15"/>
      <sheetName val="ONC.APR.15"/>
      <sheetName val="POSTR.APR.15"/>
      <sheetName val="BOLI RARE MART.15"/>
      <sheetName val="TESTE COPII APR.15"/>
      <sheetName val="TESTE AD.APR.15"/>
      <sheetName val="C+G APR.15"/>
      <sheetName val="PENS 40%.IUNIE 15"/>
      <sheetName val="ADO MAI 15"/>
      <sheetName val="INS.MAI 15"/>
      <sheetName val="MIXT MAI 15"/>
      <sheetName val="ONCO MAI 15"/>
      <sheetName val="POSTR.MAI"/>
      <sheetName val="BOLI RARE APR.MAI 15"/>
      <sheetName val="TESTE COPII MAI 15"/>
      <sheetName val="TESTE AD.MAI 15"/>
      <sheetName val="C+G MAI 15"/>
      <sheetName val="ADO IUN.15"/>
      <sheetName val="INS.IUN.15"/>
      <sheetName val="MIXT IUN.15"/>
      <sheetName val="ONCO.IUN.15"/>
      <sheetName val="POSTR.IUN.15"/>
      <sheetName val="BOLI RARE IUN.15"/>
      <sheetName val="TESTE AD.IUN.15"/>
      <sheetName val="C+G IUNIE 15 PART."/>
      <sheetName val="PENS.40%IUL.15"/>
      <sheetName val="C+G IUN.15 DIF."/>
      <sheetName val="C+G IUL.15"/>
      <sheetName val="PENS.40% AUG.15"/>
      <sheetName val="ADO IUL.15"/>
      <sheetName val="INS.IUL.15"/>
      <sheetName val="MIXT IUL.15"/>
      <sheetName val="ONC.IUL.15"/>
      <sheetName val="POSTR.IUL.15"/>
      <sheetName val="BOLI RARE IUL.15"/>
      <sheetName val="TESTE AD. IUL.15"/>
      <sheetName val="C+G AUG.15"/>
      <sheetName val="C+G SEP.15 PART."/>
      <sheetName val="PENS.40% SEPT.15"/>
      <sheetName val="ADO AUG.SEPT.15"/>
      <sheetName val="INSUL.AUG.SEP.15"/>
      <sheetName val="MIXT AUG.SEP.15"/>
      <sheetName val="ONC.AUG.SEPT.15"/>
      <sheetName val="DIF.SLA IUL.15"/>
      <sheetName val="POSTR.AUG.SEPT.15"/>
      <sheetName val="TESTE AUG.SEPT.15"/>
      <sheetName val="C+G DIF.SEPT.PART.OCT.15"/>
      <sheetName val="ADO OCT.15"/>
      <sheetName val="INS.OCT.15"/>
      <sheetName val="MIXT OCT.15"/>
      <sheetName val="ONCO.OCT.15"/>
      <sheetName val="POSTR.OCT.15"/>
      <sheetName val="BOLI RARE AUG.SEPT.OCT.15"/>
      <sheetName val="TESTE OCT.15"/>
      <sheetName val="PENS.40% OCT.15"/>
      <sheetName val="Sheet6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0" customWidth="1"/>
    <col min="3" max="3" width="29.00390625" style="0" customWidth="1"/>
    <col min="4" max="4" width="20.8515625" style="0" customWidth="1"/>
    <col min="5" max="5" width="11.00390625" style="0" customWidth="1"/>
    <col min="6" max="6" width="20.140625" style="0" customWidth="1"/>
    <col min="7" max="7" width="13.8515625" style="0" customWidth="1"/>
    <col min="8" max="8" width="14.140625" style="0" customWidth="1"/>
    <col min="9" max="9" width="10.421875" style="0" customWidth="1"/>
  </cols>
  <sheetData>
    <row r="1" spans="1:3" ht="12.75">
      <c r="A1" s="1" t="s">
        <v>2</v>
      </c>
      <c r="B1" s="2"/>
      <c r="C1" s="1"/>
    </row>
    <row r="2" spans="1:3" ht="12.75">
      <c r="A2" s="1" t="s">
        <v>1</v>
      </c>
      <c r="B2" s="2"/>
      <c r="C2" s="1"/>
    </row>
    <row r="3" spans="1:3" ht="12.75">
      <c r="A3" s="1"/>
      <c r="B3" s="2"/>
      <c r="C3" s="1"/>
    </row>
    <row r="4" spans="2:8" ht="12.75">
      <c r="B4" s="7"/>
      <c r="C4" s="4"/>
      <c r="D4" s="4" t="s">
        <v>536</v>
      </c>
      <c r="E4" s="4"/>
      <c r="F4" s="5"/>
      <c r="G4" s="5"/>
      <c r="H4" s="6"/>
    </row>
    <row r="5" spans="2:8" ht="12.75">
      <c r="B5" s="2"/>
      <c r="C5" s="1"/>
      <c r="D5" s="1"/>
      <c r="E5" s="4"/>
      <c r="F5" s="5"/>
      <c r="G5" s="5"/>
      <c r="H5" s="6"/>
    </row>
    <row r="6" spans="2:8" ht="12.75">
      <c r="B6" s="7"/>
      <c r="C6" s="8"/>
      <c r="D6" s="114"/>
      <c r="E6" s="114" t="s">
        <v>142</v>
      </c>
      <c r="F6" s="201"/>
      <c r="G6" s="3"/>
      <c r="H6" s="6"/>
    </row>
    <row r="7" spans="2:8" ht="12.75">
      <c r="B7" s="7"/>
      <c r="C7" s="8"/>
      <c r="D7" s="8" t="s">
        <v>143</v>
      </c>
      <c r="E7" s="8"/>
      <c r="F7" s="3"/>
      <c r="G7" s="5"/>
      <c r="H7" s="6"/>
    </row>
    <row r="8" spans="2:8" ht="12.75">
      <c r="B8" s="2" t="s">
        <v>3</v>
      </c>
      <c r="C8" s="1"/>
      <c r="D8" s="3"/>
      <c r="E8" s="4"/>
      <c r="F8" s="5"/>
      <c r="G8" s="5" t="s">
        <v>144</v>
      </c>
      <c r="H8" s="6"/>
    </row>
    <row r="9" spans="2:8" ht="13.5" thickBot="1">
      <c r="B9" s="9"/>
      <c r="C9" s="3"/>
      <c r="D9" s="3"/>
      <c r="E9" s="4"/>
      <c r="F9" s="5"/>
      <c r="G9" s="5"/>
      <c r="H9" s="6"/>
    </row>
    <row r="10" spans="1:8" ht="23.25" thickBot="1">
      <c r="A10" s="172"/>
      <c r="B10" s="115" t="s">
        <v>106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173"/>
      <c r="B11" s="116">
        <v>1956</v>
      </c>
      <c r="C11" s="16" t="s">
        <v>11</v>
      </c>
      <c r="D11" s="17"/>
      <c r="E11" s="18"/>
      <c r="F11" s="202" t="s">
        <v>145</v>
      </c>
      <c r="G11" s="203">
        <v>73110.94</v>
      </c>
      <c r="H11" s="20">
        <f>G11+G12+G13+G14+G15+G16+G17+G18+G19+G20+G21</f>
        <v>161085.64999999997</v>
      </c>
    </row>
    <row r="12" spans="1:8" ht="12.75">
      <c r="A12" s="173"/>
      <c r="B12" s="117"/>
      <c r="C12" s="23" t="s">
        <v>12</v>
      </c>
      <c r="D12" s="17"/>
      <c r="E12" s="24"/>
      <c r="F12" s="25" t="s">
        <v>146</v>
      </c>
      <c r="G12" s="28">
        <v>34553.23</v>
      </c>
      <c r="H12" s="26"/>
    </row>
    <row r="13" spans="1:8" ht="12.75">
      <c r="A13" s="173"/>
      <c r="B13" s="117"/>
      <c r="C13" s="23"/>
      <c r="D13" s="17"/>
      <c r="E13" s="24"/>
      <c r="F13" s="25" t="s">
        <v>147</v>
      </c>
      <c r="G13" s="28">
        <v>28524.46</v>
      </c>
      <c r="H13" s="26"/>
    </row>
    <row r="14" spans="1:8" ht="12.75">
      <c r="A14" s="173"/>
      <c r="B14" s="117"/>
      <c r="C14" s="23"/>
      <c r="D14" s="17"/>
      <c r="E14" s="24"/>
      <c r="F14" s="25" t="s">
        <v>148</v>
      </c>
      <c r="G14" s="28">
        <v>6360.21</v>
      </c>
      <c r="H14" s="26"/>
    </row>
    <row r="15" spans="1:8" ht="12.75">
      <c r="A15" s="173"/>
      <c r="B15" s="117"/>
      <c r="C15" s="23"/>
      <c r="D15" s="17"/>
      <c r="E15" s="24"/>
      <c r="F15" s="25" t="s">
        <v>149</v>
      </c>
      <c r="G15" s="28">
        <v>14268.72</v>
      </c>
      <c r="H15" s="26"/>
    </row>
    <row r="16" spans="1:8" ht="12.75">
      <c r="A16" s="173"/>
      <c r="B16" s="117"/>
      <c r="C16" s="23"/>
      <c r="D16" s="17"/>
      <c r="E16" s="24"/>
      <c r="F16" s="25" t="s">
        <v>150</v>
      </c>
      <c r="G16" s="28">
        <v>718.05</v>
      </c>
      <c r="H16" s="26"/>
    </row>
    <row r="17" spans="1:8" ht="12.75">
      <c r="A17" s="173"/>
      <c r="B17" s="117"/>
      <c r="C17" s="23"/>
      <c r="D17" s="17"/>
      <c r="E17" s="24"/>
      <c r="F17" s="25" t="s">
        <v>151</v>
      </c>
      <c r="G17" s="28">
        <v>2062.21</v>
      </c>
      <c r="H17" s="26"/>
    </row>
    <row r="18" spans="1:8" ht="12.75">
      <c r="A18" s="173"/>
      <c r="B18" s="117"/>
      <c r="C18" s="23"/>
      <c r="D18" s="17"/>
      <c r="E18" s="24"/>
      <c r="F18" s="25" t="s">
        <v>152</v>
      </c>
      <c r="G18" s="28">
        <v>915.12</v>
      </c>
      <c r="H18" s="26"/>
    </row>
    <row r="19" spans="1:8" ht="12.75">
      <c r="A19" s="173"/>
      <c r="B19" s="117"/>
      <c r="C19" s="23"/>
      <c r="D19" s="17"/>
      <c r="E19" s="24"/>
      <c r="F19" s="25" t="s">
        <v>153</v>
      </c>
      <c r="G19" s="28">
        <v>558.43</v>
      </c>
      <c r="H19" s="26"/>
    </row>
    <row r="20" spans="1:8" ht="12.75">
      <c r="A20" s="173"/>
      <c r="B20" s="117"/>
      <c r="C20" s="23"/>
      <c r="D20" s="17"/>
      <c r="E20" s="24"/>
      <c r="F20" s="25" t="s">
        <v>154</v>
      </c>
      <c r="G20" s="28">
        <v>14.28</v>
      </c>
      <c r="H20" s="26"/>
    </row>
    <row r="21" spans="1:8" ht="12.75">
      <c r="A21" s="173"/>
      <c r="B21" s="117"/>
      <c r="C21" s="23"/>
      <c r="D21" s="17"/>
      <c r="E21" s="24"/>
      <c r="F21" s="25"/>
      <c r="G21" s="118"/>
      <c r="H21" s="26"/>
    </row>
    <row r="22" spans="1:9" ht="12.75">
      <c r="A22" s="173"/>
      <c r="B22" s="117">
        <v>1959</v>
      </c>
      <c r="C22" s="27" t="s">
        <v>14</v>
      </c>
      <c r="D22" s="17"/>
      <c r="E22" s="24"/>
      <c r="F22" s="25"/>
      <c r="G22" s="28"/>
      <c r="H22" s="26">
        <f>G22+G23+G24</f>
        <v>0</v>
      </c>
      <c r="I22" s="3"/>
    </row>
    <row r="23" spans="1:9" ht="12.75">
      <c r="A23" s="173"/>
      <c r="B23" s="117"/>
      <c r="C23" s="23" t="s">
        <v>16</v>
      </c>
      <c r="D23" s="17"/>
      <c r="E23" s="24"/>
      <c r="F23" s="25"/>
      <c r="G23" s="28"/>
      <c r="H23" s="26"/>
      <c r="I23" s="3"/>
    </row>
    <row r="24" spans="1:8" ht="12.75">
      <c r="A24" s="173"/>
      <c r="B24" s="117"/>
      <c r="C24" s="23"/>
      <c r="D24" s="17"/>
      <c r="E24" s="24"/>
      <c r="F24" s="25"/>
      <c r="G24" s="28"/>
      <c r="H24" s="26"/>
    </row>
    <row r="25" spans="1:8" ht="12.75">
      <c r="A25" s="173"/>
      <c r="B25" s="117">
        <v>1960</v>
      </c>
      <c r="C25" s="27" t="s">
        <v>17</v>
      </c>
      <c r="D25" s="17"/>
      <c r="E25" s="24"/>
      <c r="F25" s="25" t="s">
        <v>155</v>
      </c>
      <c r="G25" s="28">
        <v>27282.53</v>
      </c>
      <c r="H25" s="26">
        <f>G25+G26+G27+G28+G29</f>
        <v>32072.819999999996</v>
      </c>
    </row>
    <row r="26" spans="1:8" ht="12.75">
      <c r="A26" s="173"/>
      <c r="B26" s="117"/>
      <c r="C26" s="23" t="s">
        <v>18</v>
      </c>
      <c r="D26" s="17"/>
      <c r="E26" s="24"/>
      <c r="F26" s="25" t="s">
        <v>156</v>
      </c>
      <c r="G26" s="28">
        <v>3107.73</v>
      </c>
      <c r="H26" s="26"/>
    </row>
    <row r="27" spans="1:8" ht="12.75">
      <c r="A27" s="173"/>
      <c r="B27" s="117"/>
      <c r="C27" s="23"/>
      <c r="D27" s="17"/>
      <c r="E27" s="24"/>
      <c r="F27" s="25" t="s">
        <v>157</v>
      </c>
      <c r="G27" s="28">
        <v>1385.58</v>
      </c>
      <c r="H27" s="26"/>
    </row>
    <row r="28" spans="1:8" ht="12.75">
      <c r="A28" s="173"/>
      <c r="B28" s="117"/>
      <c r="C28" s="23"/>
      <c r="D28" s="17"/>
      <c r="E28" s="24"/>
      <c r="F28" s="25" t="s">
        <v>158</v>
      </c>
      <c r="G28" s="28">
        <v>296.98</v>
      </c>
      <c r="H28" s="26"/>
    </row>
    <row r="29" spans="1:8" ht="12.75">
      <c r="A29" s="173"/>
      <c r="B29" s="117"/>
      <c r="C29" s="23"/>
      <c r="D29" s="17"/>
      <c r="E29" s="24"/>
      <c r="F29" s="25"/>
      <c r="G29" s="28"/>
      <c r="H29" s="26"/>
    </row>
    <row r="30" spans="1:8" ht="12.75">
      <c r="A30" s="173"/>
      <c r="B30" s="117">
        <v>1961</v>
      </c>
      <c r="C30" s="27" t="s">
        <v>19</v>
      </c>
      <c r="D30" s="17"/>
      <c r="E30" s="24"/>
      <c r="F30" s="25" t="s">
        <v>159</v>
      </c>
      <c r="G30" s="28">
        <v>41109.37</v>
      </c>
      <c r="H30" s="26">
        <f>G30+G31+G32+G33+G34+G35+G37</f>
        <v>65640.2</v>
      </c>
    </row>
    <row r="31" spans="1:8" ht="12.75">
      <c r="A31" s="173"/>
      <c r="B31" s="117"/>
      <c r="C31" s="23" t="s">
        <v>20</v>
      </c>
      <c r="D31" s="17"/>
      <c r="E31" s="24"/>
      <c r="F31" s="25" t="s">
        <v>160</v>
      </c>
      <c r="G31" s="28">
        <v>16564.68</v>
      </c>
      <c r="H31" s="26"/>
    </row>
    <row r="32" spans="1:8" ht="12.75">
      <c r="A32" s="173"/>
      <c r="B32" s="117"/>
      <c r="C32" s="23"/>
      <c r="D32" s="17"/>
      <c r="E32" s="24"/>
      <c r="F32" s="25" t="s">
        <v>161</v>
      </c>
      <c r="G32" s="28">
        <v>5087.55</v>
      </c>
      <c r="H32" s="26"/>
    </row>
    <row r="33" spans="1:8" ht="12.75">
      <c r="A33" s="173"/>
      <c r="B33" s="117"/>
      <c r="C33" s="23"/>
      <c r="D33" s="17"/>
      <c r="E33" s="24"/>
      <c r="F33" s="25" t="s">
        <v>162</v>
      </c>
      <c r="G33" s="28">
        <v>1627.7</v>
      </c>
      <c r="H33" s="26"/>
    </row>
    <row r="34" spans="1:8" ht="12.75">
      <c r="A34" s="173"/>
      <c r="B34" s="117"/>
      <c r="C34" s="23"/>
      <c r="D34" s="17"/>
      <c r="E34" s="24"/>
      <c r="F34" s="25" t="s">
        <v>163</v>
      </c>
      <c r="G34" s="28">
        <v>866.09</v>
      </c>
      <c r="H34" s="26"/>
    </row>
    <row r="35" spans="1:8" ht="12.75">
      <c r="A35" s="173"/>
      <c r="B35" s="117"/>
      <c r="C35" s="23"/>
      <c r="D35" s="17"/>
      <c r="E35" s="24"/>
      <c r="F35" s="25" t="s">
        <v>152</v>
      </c>
      <c r="G35" s="28">
        <v>384.81</v>
      </c>
      <c r="H35" s="26"/>
    </row>
    <row r="36" spans="1:8" ht="12.75">
      <c r="A36" s="173"/>
      <c r="B36" s="117"/>
      <c r="C36" s="23"/>
      <c r="D36" s="17"/>
      <c r="E36" s="24"/>
      <c r="F36" s="25"/>
      <c r="G36" s="28"/>
      <c r="H36" s="26"/>
    </row>
    <row r="37" spans="1:8" ht="12.75">
      <c r="A37" s="173"/>
      <c r="B37" s="117"/>
      <c r="C37" s="23"/>
      <c r="D37" s="17"/>
      <c r="E37" s="24"/>
      <c r="F37" s="25"/>
      <c r="G37" s="28"/>
      <c r="H37" s="26"/>
    </row>
    <row r="38" spans="1:8" ht="12.75">
      <c r="A38" s="173"/>
      <c r="B38" s="117">
        <v>1962</v>
      </c>
      <c r="C38" s="27" t="s">
        <v>21</v>
      </c>
      <c r="D38" s="17"/>
      <c r="E38" s="24"/>
      <c r="F38" s="25" t="s">
        <v>164</v>
      </c>
      <c r="G38" s="28">
        <v>85287.39</v>
      </c>
      <c r="H38" s="26">
        <f>G38+G39+G41</f>
        <v>89224.89</v>
      </c>
    </row>
    <row r="39" spans="1:8" ht="12.75">
      <c r="A39" s="173"/>
      <c r="B39" s="117"/>
      <c r="C39" s="23" t="s">
        <v>22</v>
      </c>
      <c r="D39" s="17"/>
      <c r="E39" s="24"/>
      <c r="F39" s="25" t="s">
        <v>165</v>
      </c>
      <c r="G39" s="28">
        <v>3937.5</v>
      </c>
      <c r="H39" s="26"/>
    </row>
    <row r="40" spans="1:8" ht="12.75">
      <c r="A40" s="173"/>
      <c r="B40" s="117"/>
      <c r="C40" s="23"/>
      <c r="D40" s="17"/>
      <c r="E40" s="24"/>
      <c r="F40" s="25"/>
      <c r="G40" s="28"/>
      <c r="H40" s="26"/>
    </row>
    <row r="41" spans="1:8" ht="12.75">
      <c r="A41" s="173"/>
      <c r="B41" s="117"/>
      <c r="C41" s="23"/>
      <c r="D41" s="17"/>
      <c r="E41" s="24"/>
      <c r="F41" s="25"/>
      <c r="G41" s="28"/>
      <c r="H41" s="26"/>
    </row>
    <row r="42" spans="1:8" ht="12.75">
      <c r="A42" s="173"/>
      <c r="B42" s="117">
        <v>1963</v>
      </c>
      <c r="C42" s="27" t="s">
        <v>23</v>
      </c>
      <c r="D42" s="17"/>
      <c r="E42" s="24"/>
      <c r="F42" s="32" t="s">
        <v>166</v>
      </c>
      <c r="G42" s="28">
        <v>130653.16</v>
      </c>
      <c r="H42" s="26">
        <f>G42+G43+G44+G45+G46+G47+G48+G49+G50</f>
        <v>210672.07</v>
      </c>
    </row>
    <row r="43" spans="1:8" ht="12.75">
      <c r="A43" s="173"/>
      <c r="B43" s="117"/>
      <c r="C43" s="23" t="s">
        <v>13</v>
      </c>
      <c r="D43" s="17"/>
      <c r="E43" s="24"/>
      <c r="F43" s="32" t="s">
        <v>167</v>
      </c>
      <c r="G43" s="28">
        <v>17024.97</v>
      </c>
      <c r="H43" s="26"/>
    </row>
    <row r="44" spans="1:8" ht="12.75">
      <c r="A44" s="173"/>
      <c r="B44" s="117"/>
      <c r="C44" s="23"/>
      <c r="D44" s="17"/>
      <c r="E44" s="24"/>
      <c r="F44" s="32" t="s">
        <v>168</v>
      </c>
      <c r="G44" s="28">
        <v>24634.43</v>
      </c>
      <c r="H44" s="26"/>
    </row>
    <row r="45" spans="1:8" ht="12.75">
      <c r="A45" s="173"/>
      <c r="B45" s="117"/>
      <c r="C45" s="23"/>
      <c r="D45" s="17"/>
      <c r="E45" s="24"/>
      <c r="F45" s="32" t="s">
        <v>169</v>
      </c>
      <c r="G45" s="28">
        <v>25389.2</v>
      </c>
      <c r="H45" s="26"/>
    </row>
    <row r="46" spans="1:8" ht="12.75">
      <c r="A46" s="173"/>
      <c r="B46" s="117"/>
      <c r="C46" s="23"/>
      <c r="D46" s="17"/>
      <c r="E46" s="24"/>
      <c r="F46" s="32" t="s">
        <v>170</v>
      </c>
      <c r="G46" s="28">
        <v>9356.62</v>
      </c>
      <c r="H46" s="26"/>
    </row>
    <row r="47" spans="1:8" ht="12.75">
      <c r="A47" s="173"/>
      <c r="B47" s="117"/>
      <c r="C47" s="23"/>
      <c r="D47" s="17"/>
      <c r="E47" s="24"/>
      <c r="F47" s="32" t="s">
        <v>171</v>
      </c>
      <c r="G47" s="28">
        <v>1122.34</v>
      </c>
      <c r="H47" s="26"/>
    </row>
    <row r="48" spans="1:8" ht="12.75">
      <c r="A48" s="173"/>
      <c r="B48" s="117"/>
      <c r="C48" s="23"/>
      <c r="D48" s="17"/>
      <c r="E48" s="24"/>
      <c r="F48" s="32" t="s">
        <v>172</v>
      </c>
      <c r="G48" s="28">
        <v>2026.9</v>
      </c>
      <c r="H48" s="26"/>
    </row>
    <row r="49" spans="1:8" ht="12.75">
      <c r="A49" s="173"/>
      <c r="B49" s="117"/>
      <c r="C49" s="23"/>
      <c r="D49" s="17"/>
      <c r="E49" s="24"/>
      <c r="F49" s="32" t="s">
        <v>173</v>
      </c>
      <c r="G49" s="28">
        <v>464.45</v>
      </c>
      <c r="H49" s="26"/>
    </row>
    <row r="50" spans="1:8" ht="12.75">
      <c r="A50" s="173"/>
      <c r="B50" s="117"/>
      <c r="C50" s="23"/>
      <c r="D50" s="17"/>
      <c r="E50" s="24"/>
      <c r="F50" s="32"/>
      <c r="G50" s="28"/>
      <c r="H50" s="26"/>
    </row>
    <row r="51" spans="1:9" ht="12.75">
      <c r="A51" s="173"/>
      <c r="B51" s="117">
        <v>1964</v>
      </c>
      <c r="C51" s="27" t="s">
        <v>24</v>
      </c>
      <c r="D51" s="17"/>
      <c r="E51" s="24"/>
      <c r="F51" s="25" t="s">
        <v>174</v>
      </c>
      <c r="G51" s="28">
        <v>206258.36</v>
      </c>
      <c r="H51" s="26">
        <f>G51+G52+G53+G54</f>
        <v>213291.85</v>
      </c>
      <c r="I51" s="3"/>
    </row>
    <row r="52" spans="1:8" ht="12.75">
      <c r="A52" s="173"/>
      <c r="B52" s="117"/>
      <c r="C52" s="23" t="s">
        <v>15</v>
      </c>
      <c r="D52" s="17"/>
      <c r="E52" s="24"/>
      <c r="F52" s="32" t="s">
        <v>175</v>
      </c>
      <c r="G52" s="28">
        <v>137.26</v>
      </c>
      <c r="H52" s="26"/>
    </row>
    <row r="53" spans="1:9" ht="12.75">
      <c r="A53" s="173"/>
      <c r="B53" s="117"/>
      <c r="C53" s="23"/>
      <c r="D53" s="17"/>
      <c r="E53" s="24"/>
      <c r="F53" s="32" t="s">
        <v>176</v>
      </c>
      <c r="G53" s="28">
        <v>6485.09</v>
      </c>
      <c r="H53" s="26"/>
      <c r="I53" s="3"/>
    </row>
    <row r="54" spans="1:9" ht="12.75">
      <c r="A54" s="173"/>
      <c r="B54" s="117"/>
      <c r="C54" s="23"/>
      <c r="D54" s="17"/>
      <c r="E54" s="24"/>
      <c r="F54" s="32" t="s">
        <v>133</v>
      </c>
      <c r="G54" s="25">
        <v>411.14</v>
      </c>
      <c r="H54" s="25"/>
      <c r="I54" s="3"/>
    </row>
    <row r="55" spans="1:9" ht="12.75">
      <c r="A55" s="173"/>
      <c r="B55" s="117"/>
      <c r="C55" s="23"/>
      <c r="D55" s="17"/>
      <c r="E55" s="24"/>
      <c r="F55" s="32"/>
      <c r="G55" s="25"/>
      <c r="H55" s="25"/>
      <c r="I55" s="3"/>
    </row>
    <row r="56" spans="1:8" ht="12.75">
      <c r="A56" s="173"/>
      <c r="B56" s="117">
        <v>1965</v>
      </c>
      <c r="C56" s="27" t="s">
        <v>25</v>
      </c>
      <c r="D56" s="17"/>
      <c r="E56" s="24"/>
      <c r="F56" s="32" t="s">
        <v>177</v>
      </c>
      <c r="G56" s="28">
        <v>24743.6</v>
      </c>
      <c r="H56" s="26">
        <f>G56+G57+G58</f>
        <v>25594.76</v>
      </c>
    </row>
    <row r="57" spans="1:8" ht="12.75">
      <c r="A57" s="173"/>
      <c r="B57" s="117"/>
      <c r="C57" s="23" t="s">
        <v>12</v>
      </c>
      <c r="D57" s="17"/>
      <c r="E57" s="24"/>
      <c r="F57" s="32" t="s">
        <v>178</v>
      </c>
      <c r="G57" s="28">
        <v>851.16</v>
      </c>
      <c r="H57" s="26"/>
    </row>
    <row r="58" spans="1:8" ht="12.75">
      <c r="A58" s="173"/>
      <c r="B58" s="117"/>
      <c r="C58" s="23"/>
      <c r="D58" s="17"/>
      <c r="E58" s="24"/>
      <c r="F58" s="32"/>
      <c r="G58" s="28"/>
      <c r="H58" s="26"/>
    </row>
    <row r="59" spans="1:9" ht="12.75">
      <c r="A59" s="173"/>
      <c r="B59" s="117">
        <v>1966</v>
      </c>
      <c r="C59" s="27" t="s">
        <v>26</v>
      </c>
      <c r="D59" s="17"/>
      <c r="E59" s="24"/>
      <c r="F59" s="32" t="s">
        <v>179</v>
      </c>
      <c r="G59" s="28">
        <v>118931.55</v>
      </c>
      <c r="H59" s="26">
        <f>G59+G60+G61</f>
        <v>120249.51000000001</v>
      </c>
      <c r="I59" s="3"/>
    </row>
    <row r="60" spans="1:8" ht="12.75">
      <c r="A60" s="173"/>
      <c r="B60" s="117"/>
      <c r="C60" s="23" t="s">
        <v>12</v>
      </c>
      <c r="D60" s="17"/>
      <c r="E60" s="24"/>
      <c r="F60" s="32" t="s">
        <v>180</v>
      </c>
      <c r="G60" s="28">
        <v>1317.96</v>
      </c>
      <c r="H60" s="26"/>
    </row>
    <row r="61" spans="1:9" ht="12.75">
      <c r="A61" s="173"/>
      <c r="B61" s="117"/>
      <c r="C61" s="23"/>
      <c r="D61" s="17"/>
      <c r="E61" s="24"/>
      <c r="F61" s="32"/>
      <c r="G61" s="28"/>
      <c r="H61" s="26"/>
      <c r="I61" s="3"/>
    </row>
    <row r="62" spans="1:8" ht="12.75">
      <c r="A62" s="173"/>
      <c r="B62" s="117">
        <v>1967</v>
      </c>
      <c r="C62" s="27" t="s">
        <v>27</v>
      </c>
      <c r="D62" s="17"/>
      <c r="E62" s="24"/>
      <c r="F62" s="32" t="s">
        <v>159</v>
      </c>
      <c r="G62" s="28">
        <v>25819.32</v>
      </c>
      <c r="H62" s="26">
        <f>G62+G63+G64+G65+G66</f>
        <v>41865.43</v>
      </c>
    </row>
    <row r="63" spans="1:8" ht="12.75">
      <c r="A63" s="173"/>
      <c r="B63" s="117"/>
      <c r="C63" s="23" t="s">
        <v>12</v>
      </c>
      <c r="D63" s="17"/>
      <c r="E63" s="24"/>
      <c r="F63" s="32" t="s">
        <v>181</v>
      </c>
      <c r="G63" s="28">
        <v>14135.83</v>
      </c>
      <c r="H63" s="26"/>
    </row>
    <row r="64" spans="1:8" ht="12.75">
      <c r="A64" s="173"/>
      <c r="B64" s="117"/>
      <c r="C64" s="23"/>
      <c r="D64" s="17"/>
      <c r="E64" s="24"/>
      <c r="F64" s="32" t="s">
        <v>162</v>
      </c>
      <c r="G64" s="28">
        <v>1023.42</v>
      </c>
      <c r="H64" s="26"/>
    </row>
    <row r="65" spans="1:8" ht="12.75">
      <c r="A65" s="173"/>
      <c r="B65" s="117"/>
      <c r="C65" s="23"/>
      <c r="D65" s="17"/>
      <c r="E65" s="24"/>
      <c r="F65" s="32" t="s">
        <v>182</v>
      </c>
      <c r="G65" s="28">
        <v>886.86</v>
      </c>
      <c r="H65" s="26"/>
    </row>
    <row r="66" spans="1:8" ht="12.75">
      <c r="A66" s="173"/>
      <c r="B66" s="117"/>
      <c r="C66" s="23"/>
      <c r="D66" s="17"/>
      <c r="E66" s="24"/>
      <c r="F66" s="32"/>
      <c r="G66" s="28"/>
      <c r="H66" s="26"/>
    </row>
    <row r="67" spans="1:8" ht="12.75">
      <c r="A67" s="173"/>
      <c r="B67" s="117">
        <v>1968</v>
      </c>
      <c r="C67" s="27" t="s">
        <v>28</v>
      </c>
      <c r="D67" s="17"/>
      <c r="E67" s="24"/>
      <c r="F67" s="32" t="s">
        <v>183</v>
      </c>
      <c r="G67" s="28">
        <v>28540.12</v>
      </c>
      <c r="H67" s="26">
        <f>G67+G68+G69</f>
        <v>28972.52</v>
      </c>
    </row>
    <row r="68" spans="1:8" ht="12.75">
      <c r="A68" s="173"/>
      <c r="B68" s="117"/>
      <c r="C68" s="23" t="s">
        <v>12</v>
      </c>
      <c r="D68" s="17"/>
      <c r="E68" s="24"/>
      <c r="F68" s="32" t="s">
        <v>184</v>
      </c>
      <c r="G68" s="28">
        <v>432.4</v>
      </c>
      <c r="H68" s="26"/>
    </row>
    <row r="69" spans="1:8" ht="12.75">
      <c r="A69" s="173"/>
      <c r="B69" s="117"/>
      <c r="C69" s="23"/>
      <c r="D69" s="17"/>
      <c r="E69" s="24"/>
      <c r="F69" s="32"/>
      <c r="G69" s="119"/>
      <c r="H69" s="26"/>
    </row>
    <row r="70" spans="1:8" ht="12.75">
      <c r="A70" s="173"/>
      <c r="B70" s="117">
        <v>1969</v>
      </c>
      <c r="C70" s="27" t="s">
        <v>29</v>
      </c>
      <c r="D70" s="17"/>
      <c r="E70" s="24"/>
      <c r="F70" s="32" t="s">
        <v>185</v>
      </c>
      <c r="G70" s="28">
        <v>8145.16</v>
      </c>
      <c r="H70" s="26">
        <f>G70+G71+G72</f>
        <v>8509.13</v>
      </c>
    </row>
    <row r="71" spans="1:8" ht="12.75">
      <c r="A71" s="173"/>
      <c r="B71" s="117"/>
      <c r="C71" s="23" t="s">
        <v>12</v>
      </c>
      <c r="D71" s="17"/>
      <c r="E71" s="24"/>
      <c r="F71" s="32" t="s">
        <v>186</v>
      </c>
      <c r="G71" s="25">
        <v>363.97</v>
      </c>
      <c r="H71" s="26"/>
    </row>
    <row r="72" spans="1:8" ht="12.75">
      <c r="A72" s="173"/>
      <c r="B72" s="117"/>
      <c r="C72" s="23"/>
      <c r="D72" s="17"/>
      <c r="E72" s="24"/>
      <c r="F72" s="32"/>
      <c r="G72" s="119"/>
      <c r="H72" s="26"/>
    </row>
    <row r="73" spans="1:8" ht="12.75">
      <c r="A73" s="173"/>
      <c r="B73" s="117">
        <v>1970</v>
      </c>
      <c r="C73" s="27" t="s">
        <v>30</v>
      </c>
      <c r="D73" s="17"/>
      <c r="E73" s="24"/>
      <c r="F73" s="32" t="s">
        <v>187</v>
      </c>
      <c r="G73" s="28">
        <v>42700.97</v>
      </c>
      <c r="H73" s="26">
        <f>G73+G74+G75+G76+G77</f>
        <v>71551.1</v>
      </c>
    </row>
    <row r="74" spans="1:8" ht="12.75">
      <c r="A74" s="173"/>
      <c r="B74" s="117"/>
      <c r="C74" s="23" t="s">
        <v>12</v>
      </c>
      <c r="D74" s="17"/>
      <c r="E74" s="24"/>
      <c r="F74" s="32" t="s">
        <v>188</v>
      </c>
      <c r="G74" s="28">
        <v>25097.02</v>
      </c>
      <c r="H74" s="26"/>
    </row>
    <row r="75" spans="1:8" ht="12.75">
      <c r="A75" s="173"/>
      <c r="B75" s="117"/>
      <c r="C75" s="23"/>
      <c r="D75" s="17"/>
      <c r="E75" s="24"/>
      <c r="F75" s="32" t="s">
        <v>189</v>
      </c>
      <c r="G75" s="28">
        <v>2005.32</v>
      </c>
      <c r="H75" s="26"/>
    </row>
    <row r="76" spans="1:8" ht="12.75">
      <c r="A76" s="173"/>
      <c r="B76" s="117"/>
      <c r="C76" s="23"/>
      <c r="D76" s="17"/>
      <c r="E76" s="24"/>
      <c r="F76" s="32" t="s">
        <v>190</v>
      </c>
      <c r="G76" s="28">
        <v>1747.79</v>
      </c>
      <c r="H76" s="26"/>
    </row>
    <row r="77" spans="1:8" ht="12.75">
      <c r="A77" s="173"/>
      <c r="B77" s="117"/>
      <c r="C77" s="23"/>
      <c r="D77" s="17"/>
      <c r="E77" s="24"/>
      <c r="F77" s="32"/>
      <c r="G77" s="28"/>
      <c r="H77" s="26"/>
    </row>
    <row r="78" spans="1:8" ht="12.75">
      <c r="A78" s="173"/>
      <c r="B78" s="117">
        <v>1971</v>
      </c>
      <c r="C78" s="27" t="s">
        <v>31</v>
      </c>
      <c r="D78" s="17"/>
      <c r="E78" s="24"/>
      <c r="F78" s="32" t="s">
        <v>191</v>
      </c>
      <c r="G78" s="28">
        <v>4790.89</v>
      </c>
      <c r="H78" s="26">
        <f>G78+G79+G80+G81+G83</f>
        <v>12910.990000000002</v>
      </c>
    </row>
    <row r="79" spans="1:8" ht="12.75">
      <c r="A79" s="173"/>
      <c r="B79" s="117"/>
      <c r="C79" s="23" t="s">
        <v>15</v>
      </c>
      <c r="D79" s="17"/>
      <c r="E79" s="24"/>
      <c r="F79" s="32" t="s">
        <v>192</v>
      </c>
      <c r="G79" s="28">
        <v>7611.58</v>
      </c>
      <c r="H79" s="26"/>
    </row>
    <row r="80" spans="1:8" ht="12.75">
      <c r="A80" s="173"/>
      <c r="B80" s="117"/>
      <c r="C80" s="23"/>
      <c r="D80" s="17"/>
      <c r="E80" s="24"/>
      <c r="F80" s="32" t="s">
        <v>177</v>
      </c>
      <c r="G80" s="28">
        <v>146.87</v>
      </c>
      <c r="H80" s="26"/>
    </row>
    <row r="81" spans="1:8" ht="12.75">
      <c r="A81" s="173"/>
      <c r="B81" s="117"/>
      <c r="C81" s="23"/>
      <c r="D81" s="17"/>
      <c r="E81" s="24"/>
      <c r="F81" s="32" t="s">
        <v>193</v>
      </c>
      <c r="G81" s="28">
        <v>361.65</v>
      </c>
      <c r="H81" s="26"/>
    </row>
    <row r="82" spans="1:8" ht="12.75">
      <c r="A82" s="173"/>
      <c r="B82" s="117"/>
      <c r="C82" s="23"/>
      <c r="D82" s="17"/>
      <c r="E82" s="24"/>
      <c r="F82" s="32"/>
      <c r="G82" s="28"/>
      <c r="H82" s="26"/>
    </row>
    <row r="83" spans="1:8" ht="12.75">
      <c r="A83" s="173"/>
      <c r="B83" s="117"/>
      <c r="C83" s="23"/>
      <c r="D83" s="17"/>
      <c r="E83" s="24"/>
      <c r="F83" s="32"/>
      <c r="G83" s="28"/>
      <c r="H83" s="26"/>
    </row>
    <row r="84" spans="1:8" ht="12.75">
      <c r="A84" s="173"/>
      <c r="B84" s="117">
        <v>1972</v>
      </c>
      <c r="C84" s="27" t="s">
        <v>32</v>
      </c>
      <c r="D84" s="17"/>
      <c r="E84" s="24"/>
      <c r="F84" s="32" t="s">
        <v>194</v>
      </c>
      <c r="G84" s="28">
        <v>26908.86</v>
      </c>
      <c r="H84" s="26">
        <f>G84+G85+G86+G87+G88+G89+G90</f>
        <v>34451.86000000001</v>
      </c>
    </row>
    <row r="85" spans="1:8" ht="12.75">
      <c r="A85" s="173"/>
      <c r="B85" s="117"/>
      <c r="C85" s="23" t="s">
        <v>33</v>
      </c>
      <c r="D85" s="17"/>
      <c r="E85" s="24"/>
      <c r="F85" s="32" t="s">
        <v>195</v>
      </c>
      <c r="G85" s="28">
        <v>2711.97</v>
      </c>
      <c r="H85" s="26"/>
    </row>
    <row r="86" spans="1:8" ht="12.75">
      <c r="A86" s="173"/>
      <c r="B86" s="117"/>
      <c r="C86" s="23"/>
      <c r="D86" s="17"/>
      <c r="E86" s="24"/>
      <c r="F86" s="32" t="s">
        <v>196</v>
      </c>
      <c r="G86" s="28">
        <v>2408.61</v>
      </c>
      <c r="H86" s="26"/>
    </row>
    <row r="87" spans="1:8" ht="12.75">
      <c r="A87" s="173"/>
      <c r="B87" s="117"/>
      <c r="C87" s="23"/>
      <c r="D87" s="17"/>
      <c r="E87" s="24"/>
      <c r="F87" s="32" t="s">
        <v>197</v>
      </c>
      <c r="G87" s="28">
        <v>1983.94</v>
      </c>
      <c r="H87" s="26"/>
    </row>
    <row r="88" spans="1:8" ht="12.75">
      <c r="A88" s="173"/>
      <c r="B88" s="117"/>
      <c r="C88" s="23"/>
      <c r="D88" s="17"/>
      <c r="E88" s="24"/>
      <c r="F88" s="32" t="s">
        <v>198</v>
      </c>
      <c r="G88" s="28">
        <v>316.22</v>
      </c>
      <c r="H88" s="26"/>
    </row>
    <row r="89" spans="1:8" ht="12.75">
      <c r="A89" s="173"/>
      <c r="B89" s="117"/>
      <c r="C89" s="23"/>
      <c r="D89" s="17"/>
      <c r="E89" s="24"/>
      <c r="F89" s="32" t="s">
        <v>199</v>
      </c>
      <c r="G89" s="28">
        <v>122.26</v>
      </c>
      <c r="H89" s="26"/>
    </row>
    <row r="90" spans="1:8" ht="12.75">
      <c r="A90" s="173"/>
      <c r="B90" s="117"/>
      <c r="C90" s="23"/>
      <c r="D90" s="17"/>
      <c r="E90" s="24"/>
      <c r="F90" s="32"/>
      <c r="G90" s="28"/>
      <c r="H90" s="26"/>
    </row>
    <row r="91" spans="1:8" ht="12.75">
      <c r="A91" s="173"/>
      <c r="B91" s="117">
        <v>1973</v>
      </c>
      <c r="C91" s="27" t="s">
        <v>34</v>
      </c>
      <c r="D91" s="17"/>
      <c r="E91" s="24"/>
      <c r="F91" s="32" t="s">
        <v>200</v>
      </c>
      <c r="G91" s="28">
        <v>27486.89</v>
      </c>
      <c r="H91" s="26">
        <f>G91+G92+G93</f>
        <v>29455.77</v>
      </c>
    </row>
    <row r="92" spans="1:8" ht="12.75">
      <c r="A92" s="173"/>
      <c r="B92" s="117"/>
      <c r="C92" s="23" t="s">
        <v>35</v>
      </c>
      <c r="D92" s="17"/>
      <c r="E92" s="24"/>
      <c r="F92" s="32" t="s">
        <v>201</v>
      </c>
      <c r="G92" s="28">
        <v>1968.88</v>
      </c>
      <c r="H92" s="26"/>
    </row>
    <row r="93" spans="1:8" ht="12.75">
      <c r="A93" s="173"/>
      <c r="B93" s="117"/>
      <c r="C93" s="23"/>
      <c r="D93" s="17"/>
      <c r="E93" s="24"/>
      <c r="F93" s="32"/>
      <c r="G93" s="28"/>
      <c r="H93" s="26"/>
    </row>
    <row r="94" spans="1:8" ht="12.75">
      <c r="A94" s="173"/>
      <c r="B94" s="117"/>
      <c r="C94" s="23"/>
      <c r="D94" s="17"/>
      <c r="E94" s="24"/>
      <c r="F94" s="32"/>
      <c r="G94" s="28"/>
      <c r="H94" s="26"/>
    </row>
    <row r="95" spans="1:8" ht="12.75">
      <c r="A95" s="173"/>
      <c r="B95" s="117">
        <v>1974</v>
      </c>
      <c r="C95" s="27" t="s">
        <v>36</v>
      </c>
      <c r="D95" s="17"/>
      <c r="E95" s="24"/>
      <c r="F95" s="32" t="s">
        <v>158</v>
      </c>
      <c r="G95" s="28">
        <v>9392.61</v>
      </c>
      <c r="H95" s="26">
        <f>G95+G96+G97</f>
        <v>10623.720000000001</v>
      </c>
    </row>
    <row r="96" spans="1:8" ht="12.75">
      <c r="A96" s="173"/>
      <c r="B96" s="117"/>
      <c r="C96" s="33" t="s">
        <v>37</v>
      </c>
      <c r="D96" s="34"/>
      <c r="E96" s="35"/>
      <c r="F96" s="32" t="s">
        <v>202</v>
      </c>
      <c r="G96" s="28">
        <v>1231.11</v>
      </c>
      <c r="H96" s="26"/>
    </row>
    <row r="97" spans="1:8" ht="12.75">
      <c r="A97" s="173"/>
      <c r="B97" s="117"/>
      <c r="C97" s="33"/>
      <c r="D97" s="34"/>
      <c r="E97" s="35"/>
      <c r="F97" s="32"/>
      <c r="G97" s="28"/>
      <c r="H97" s="26"/>
    </row>
    <row r="98" spans="1:8" ht="12.75">
      <c r="A98" s="173"/>
      <c r="B98" s="117">
        <v>1975</v>
      </c>
      <c r="C98" s="27" t="s">
        <v>38</v>
      </c>
      <c r="D98" s="17"/>
      <c r="E98" s="24"/>
      <c r="F98" s="32" t="s">
        <v>203</v>
      </c>
      <c r="G98" s="28">
        <v>25183.36</v>
      </c>
      <c r="H98" s="26">
        <f>G98+G99+G100+G101+G102</f>
        <v>27369.98</v>
      </c>
    </row>
    <row r="99" spans="1:8" ht="12.75">
      <c r="A99" s="173"/>
      <c r="B99" s="120"/>
      <c r="C99" s="23" t="s">
        <v>12</v>
      </c>
      <c r="D99" s="17"/>
      <c r="E99" s="24"/>
      <c r="F99" s="32" t="s">
        <v>204</v>
      </c>
      <c r="G99" s="28">
        <v>1401.27</v>
      </c>
      <c r="H99" s="26"/>
    </row>
    <row r="100" spans="1:8" ht="12.75">
      <c r="A100" s="173"/>
      <c r="B100" s="120"/>
      <c r="C100" s="33"/>
      <c r="D100" s="34"/>
      <c r="E100" s="35"/>
      <c r="F100" s="32" t="s">
        <v>205</v>
      </c>
      <c r="G100" s="28">
        <v>637.12</v>
      </c>
      <c r="H100" s="26"/>
    </row>
    <row r="101" spans="1:8" ht="12.75">
      <c r="A101" s="173"/>
      <c r="B101" s="120"/>
      <c r="C101" s="33"/>
      <c r="D101" s="34"/>
      <c r="E101" s="35"/>
      <c r="F101" s="32" t="s">
        <v>206</v>
      </c>
      <c r="G101" s="28">
        <v>148.23</v>
      </c>
      <c r="H101" s="26"/>
    </row>
    <row r="102" spans="1:8" ht="12.75">
      <c r="A102" s="173"/>
      <c r="B102" s="120"/>
      <c r="C102" s="33"/>
      <c r="D102" s="34"/>
      <c r="E102" s="35"/>
      <c r="F102" s="32"/>
      <c r="G102" s="28"/>
      <c r="H102" s="26"/>
    </row>
    <row r="103" spans="1:8" ht="12.75">
      <c r="A103" s="173"/>
      <c r="B103" s="99">
        <v>1978</v>
      </c>
      <c r="C103" s="27" t="s">
        <v>39</v>
      </c>
      <c r="D103" s="17"/>
      <c r="E103" s="24"/>
      <c r="F103" s="32" t="s">
        <v>207</v>
      </c>
      <c r="G103" s="28">
        <v>45683.05</v>
      </c>
      <c r="H103" s="26">
        <f>G103+G104</f>
        <v>48004.380000000005</v>
      </c>
    </row>
    <row r="104" spans="1:8" ht="12.75">
      <c r="A104" s="173"/>
      <c r="B104" s="117"/>
      <c r="C104" s="23" t="s">
        <v>13</v>
      </c>
      <c r="D104" s="17"/>
      <c r="E104" s="24"/>
      <c r="F104" s="32" t="s">
        <v>208</v>
      </c>
      <c r="G104" s="28">
        <v>2321.33</v>
      </c>
      <c r="H104" s="26"/>
    </row>
    <row r="105" spans="1:8" ht="12.75">
      <c r="A105" s="173"/>
      <c r="B105" s="117"/>
      <c r="C105" s="23"/>
      <c r="D105" s="17"/>
      <c r="E105" s="24"/>
      <c r="F105" s="32"/>
      <c r="G105" s="28"/>
      <c r="H105" s="26"/>
    </row>
    <row r="106" spans="1:8" ht="12.75">
      <c r="A106" s="173"/>
      <c r="B106" s="99">
        <v>1979</v>
      </c>
      <c r="C106" s="27" t="s">
        <v>40</v>
      </c>
      <c r="D106" s="17"/>
      <c r="E106" s="24"/>
      <c r="F106" s="32" t="s">
        <v>176</v>
      </c>
      <c r="G106" s="28">
        <v>6599.61</v>
      </c>
      <c r="H106" s="26">
        <f>G106+G107+G108+G109+G110</f>
        <v>50147.24</v>
      </c>
    </row>
    <row r="107" spans="1:8" ht="12.75">
      <c r="A107" s="173"/>
      <c r="B107" s="117"/>
      <c r="C107" s="23" t="s">
        <v>13</v>
      </c>
      <c r="D107" s="17"/>
      <c r="E107" s="24"/>
      <c r="F107" s="32" t="s">
        <v>209</v>
      </c>
      <c r="G107" s="28">
        <v>41825.64</v>
      </c>
      <c r="H107" s="26"/>
    </row>
    <row r="108" spans="1:8" ht="12.75">
      <c r="A108" s="173"/>
      <c r="B108" s="117"/>
      <c r="C108" s="23"/>
      <c r="D108" s="17"/>
      <c r="E108" s="24"/>
      <c r="F108" s="32" t="s">
        <v>210</v>
      </c>
      <c r="G108" s="28">
        <v>521.86</v>
      </c>
      <c r="H108" s="26"/>
    </row>
    <row r="109" spans="1:8" ht="12.75">
      <c r="A109" s="173"/>
      <c r="B109" s="121"/>
      <c r="C109" s="38"/>
      <c r="D109" s="17"/>
      <c r="E109" s="24"/>
      <c r="F109" s="32" t="s">
        <v>211</v>
      </c>
      <c r="G109" s="28">
        <v>1200.13</v>
      </c>
      <c r="H109" s="26"/>
    </row>
    <row r="110" spans="1:8" ht="12.75">
      <c r="A110" s="173"/>
      <c r="B110" s="121"/>
      <c r="C110" s="38"/>
      <c r="D110" s="17"/>
      <c r="E110" s="24"/>
      <c r="F110" s="32"/>
      <c r="G110" s="28"/>
      <c r="H110" s="26"/>
    </row>
    <row r="111" spans="1:9" ht="12.75">
      <c r="A111" s="173"/>
      <c r="B111" s="99">
        <v>1982</v>
      </c>
      <c r="C111" s="27" t="s">
        <v>41</v>
      </c>
      <c r="D111" s="17"/>
      <c r="E111" s="24"/>
      <c r="F111" s="32" t="s">
        <v>212</v>
      </c>
      <c r="G111" s="28">
        <v>182524.76</v>
      </c>
      <c r="H111" s="26">
        <f>G111+G112</f>
        <v>183634.46000000002</v>
      </c>
      <c r="I111" s="3"/>
    </row>
    <row r="112" spans="1:8" ht="12.75">
      <c r="A112" s="173"/>
      <c r="B112" s="117"/>
      <c r="C112" s="23" t="s">
        <v>12</v>
      </c>
      <c r="D112" s="17"/>
      <c r="E112" s="24"/>
      <c r="F112" s="32" t="s">
        <v>213</v>
      </c>
      <c r="G112" s="28">
        <v>1109.7</v>
      </c>
      <c r="H112" s="26"/>
    </row>
    <row r="113" spans="1:8" ht="12.75">
      <c r="A113" s="173"/>
      <c r="B113" s="117"/>
      <c r="C113" s="23"/>
      <c r="D113" s="17"/>
      <c r="E113" s="24"/>
      <c r="F113" s="32"/>
      <c r="G113" s="28"/>
      <c r="H113" s="26"/>
    </row>
    <row r="114" spans="1:8" ht="12.75">
      <c r="A114" s="173"/>
      <c r="B114" s="99">
        <v>1983</v>
      </c>
      <c r="C114" s="27" t="s">
        <v>42</v>
      </c>
      <c r="D114" s="17"/>
      <c r="E114" s="24"/>
      <c r="F114" s="32" t="s">
        <v>214</v>
      </c>
      <c r="G114" s="28">
        <v>90335.15</v>
      </c>
      <c r="H114" s="26">
        <f>G114+G115+G116+G117+G118+G119+G120+G121+G122+G123+G125</f>
        <v>130146.17</v>
      </c>
    </row>
    <row r="115" spans="1:8" ht="12.75">
      <c r="A115" s="173"/>
      <c r="B115" s="117"/>
      <c r="C115" s="23" t="s">
        <v>43</v>
      </c>
      <c r="D115" s="17"/>
      <c r="E115" s="24"/>
      <c r="F115" s="32" t="s">
        <v>215</v>
      </c>
      <c r="G115" s="28">
        <v>8343.85</v>
      </c>
      <c r="H115" s="26"/>
    </row>
    <row r="116" spans="1:8" ht="12.75">
      <c r="A116" s="173"/>
      <c r="B116" s="117"/>
      <c r="C116" s="23"/>
      <c r="D116" s="17"/>
      <c r="E116" s="24"/>
      <c r="F116" s="32" t="s">
        <v>216</v>
      </c>
      <c r="G116" s="28">
        <v>8154.85</v>
      </c>
      <c r="H116" s="26"/>
    </row>
    <row r="117" spans="1:8" ht="12.75">
      <c r="A117" s="173"/>
      <c r="B117" s="117"/>
      <c r="C117" s="23"/>
      <c r="D117" s="17"/>
      <c r="E117" s="24"/>
      <c r="F117" s="32" t="s">
        <v>217</v>
      </c>
      <c r="G117" s="28">
        <v>4052.38</v>
      </c>
      <c r="H117" s="26"/>
    </row>
    <row r="118" spans="1:8" ht="12.75">
      <c r="A118" s="173"/>
      <c r="B118" s="117"/>
      <c r="C118" s="23"/>
      <c r="D118" s="17"/>
      <c r="E118" s="24"/>
      <c r="F118" s="32" t="s">
        <v>218</v>
      </c>
      <c r="G118" s="28">
        <v>11022.12</v>
      </c>
      <c r="H118" s="26"/>
    </row>
    <row r="119" spans="1:8" ht="12.75">
      <c r="A119" s="173"/>
      <c r="B119" s="117"/>
      <c r="C119" s="23"/>
      <c r="D119" s="17"/>
      <c r="E119" s="24"/>
      <c r="F119" s="32" t="s">
        <v>219</v>
      </c>
      <c r="G119" s="28">
        <v>5865.61</v>
      </c>
      <c r="H119" s="26"/>
    </row>
    <row r="120" spans="1:8" ht="12.75">
      <c r="A120" s="173"/>
      <c r="B120" s="117"/>
      <c r="C120" s="23"/>
      <c r="D120" s="17"/>
      <c r="E120" s="24"/>
      <c r="F120" s="32" t="s">
        <v>220</v>
      </c>
      <c r="G120" s="28">
        <v>516.73</v>
      </c>
      <c r="H120" s="26"/>
    </row>
    <row r="121" spans="1:8" ht="12.75">
      <c r="A121" s="173"/>
      <c r="B121" s="117"/>
      <c r="C121" s="23"/>
      <c r="D121" s="17"/>
      <c r="E121" s="24"/>
      <c r="F121" s="32" t="s">
        <v>221</v>
      </c>
      <c r="G121" s="28">
        <v>700.19</v>
      </c>
      <c r="H121" s="26"/>
    </row>
    <row r="122" spans="1:8" ht="12.75">
      <c r="A122" s="173"/>
      <c r="B122" s="117"/>
      <c r="C122" s="23"/>
      <c r="D122" s="17"/>
      <c r="E122" s="24"/>
      <c r="F122" s="32" t="s">
        <v>222</v>
      </c>
      <c r="G122" s="28">
        <v>541.9</v>
      </c>
      <c r="H122" s="26"/>
    </row>
    <row r="123" spans="1:8" ht="12.75">
      <c r="A123" s="173"/>
      <c r="B123" s="121"/>
      <c r="C123" s="38"/>
      <c r="D123" s="17"/>
      <c r="E123" s="24"/>
      <c r="F123" s="32" t="s">
        <v>223</v>
      </c>
      <c r="G123" s="28">
        <v>613.39</v>
      </c>
      <c r="H123" s="26"/>
    </row>
    <row r="124" spans="1:8" ht="12.75">
      <c r="A124" s="173"/>
      <c r="B124" s="121"/>
      <c r="C124" s="38"/>
      <c r="D124" s="17"/>
      <c r="E124" s="24"/>
      <c r="F124" s="32"/>
      <c r="G124" s="28"/>
      <c r="H124" s="26"/>
    </row>
    <row r="125" spans="1:8" ht="12.75">
      <c r="A125" s="173"/>
      <c r="B125" s="121"/>
      <c r="C125" s="38"/>
      <c r="D125" s="17"/>
      <c r="E125" s="24"/>
      <c r="F125" s="32"/>
      <c r="G125" s="28"/>
      <c r="H125" s="26"/>
    </row>
    <row r="126" spans="1:8" ht="12.75">
      <c r="A126" s="173"/>
      <c r="B126" s="99">
        <v>1984</v>
      </c>
      <c r="C126" s="27" t="s">
        <v>44</v>
      </c>
      <c r="D126" s="17"/>
      <c r="E126" s="24"/>
      <c r="F126" s="32" t="s">
        <v>224</v>
      </c>
      <c r="G126" s="28">
        <v>10191.08</v>
      </c>
      <c r="H126" s="26">
        <f>G126+G127</f>
        <v>10493.19</v>
      </c>
    </row>
    <row r="127" spans="1:8" ht="12.75">
      <c r="A127" s="173"/>
      <c r="B127" s="117"/>
      <c r="C127" s="23" t="s">
        <v>12</v>
      </c>
      <c r="D127" s="17"/>
      <c r="E127" s="24"/>
      <c r="F127" s="28" t="s">
        <v>225</v>
      </c>
      <c r="G127" s="28">
        <v>302.11</v>
      </c>
      <c r="H127" s="26"/>
    </row>
    <row r="128" spans="1:8" ht="12.75">
      <c r="A128" s="173"/>
      <c r="B128" s="117"/>
      <c r="C128" s="23"/>
      <c r="D128" s="17"/>
      <c r="E128" s="24"/>
      <c r="F128" s="32"/>
      <c r="G128" s="28"/>
      <c r="H128" s="26"/>
    </row>
    <row r="129" spans="1:9" ht="12.75">
      <c r="A129" s="173"/>
      <c r="B129" s="99">
        <v>1985</v>
      </c>
      <c r="C129" s="27" t="s">
        <v>45</v>
      </c>
      <c r="D129" s="17"/>
      <c r="E129" s="24"/>
      <c r="F129" s="28" t="s">
        <v>226</v>
      </c>
      <c r="G129" s="28">
        <v>71892.15</v>
      </c>
      <c r="H129" s="26">
        <f>G129+G130</f>
        <v>72719.37999999999</v>
      </c>
      <c r="I129" s="1"/>
    </row>
    <row r="130" spans="1:8" ht="12.75">
      <c r="A130" s="173"/>
      <c r="B130" s="117"/>
      <c r="C130" s="23" t="s">
        <v>12</v>
      </c>
      <c r="D130" s="17"/>
      <c r="E130" s="24"/>
      <c r="F130" s="32" t="s">
        <v>227</v>
      </c>
      <c r="G130" s="28">
        <v>827.23</v>
      </c>
      <c r="H130" s="39"/>
    </row>
    <row r="131" spans="1:8" ht="12.75">
      <c r="A131" s="173"/>
      <c r="B131" s="117"/>
      <c r="C131" s="23"/>
      <c r="D131" s="17"/>
      <c r="E131" s="24"/>
      <c r="F131" s="32"/>
      <c r="G131" s="28"/>
      <c r="H131" s="39"/>
    </row>
    <row r="132" spans="1:8" ht="12.75">
      <c r="A132" s="173"/>
      <c r="B132" s="99">
        <v>1986</v>
      </c>
      <c r="C132" s="27" t="s">
        <v>46</v>
      </c>
      <c r="D132" s="17"/>
      <c r="E132" s="24"/>
      <c r="F132" s="32" t="s">
        <v>228</v>
      </c>
      <c r="G132" s="28">
        <v>2548.69</v>
      </c>
      <c r="H132" s="26">
        <f>G132+G133+G134</f>
        <v>2575.48</v>
      </c>
    </row>
    <row r="133" spans="1:8" ht="12.75">
      <c r="A133" s="173"/>
      <c r="B133" s="117"/>
      <c r="C133" s="23" t="s">
        <v>12</v>
      </c>
      <c r="D133" s="17"/>
      <c r="E133" s="24"/>
      <c r="F133" s="32" t="s">
        <v>229</v>
      </c>
      <c r="G133" s="28">
        <v>26.79</v>
      </c>
      <c r="H133" s="26"/>
    </row>
    <row r="134" spans="1:8" ht="12.75">
      <c r="A134" s="173"/>
      <c r="B134" s="117"/>
      <c r="C134" s="23"/>
      <c r="D134" s="17"/>
      <c r="E134" s="24"/>
      <c r="F134" s="32"/>
      <c r="G134" s="28"/>
      <c r="H134" s="26"/>
    </row>
    <row r="135" spans="1:8" ht="12.75">
      <c r="A135" s="173"/>
      <c r="B135" s="99">
        <v>1981</v>
      </c>
      <c r="C135" s="41" t="s">
        <v>47</v>
      </c>
      <c r="D135" s="17"/>
      <c r="E135" s="24"/>
      <c r="F135" s="32" t="s">
        <v>230</v>
      </c>
      <c r="G135" s="28">
        <v>117819.38</v>
      </c>
      <c r="H135" s="26">
        <f>G135+G136</f>
        <v>119037.1</v>
      </c>
    </row>
    <row r="136" spans="1:9" ht="12.75">
      <c r="A136" s="173"/>
      <c r="B136" s="120"/>
      <c r="C136" s="42" t="s">
        <v>12</v>
      </c>
      <c r="D136" s="34"/>
      <c r="E136" s="35"/>
      <c r="F136" s="32" t="s">
        <v>231</v>
      </c>
      <c r="G136" s="28">
        <v>1217.72</v>
      </c>
      <c r="H136" s="26"/>
      <c r="I136" s="1"/>
    </row>
    <row r="137" spans="1:8" ht="12.75">
      <c r="A137" s="173"/>
      <c r="B137" s="122"/>
      <c r="C137" s="42"/>
      <c r="D137" s="34"/>
      <c r="E137" s="35"/>
      <c r="F137" s="32"/>
      <c r="G137" s="28"/>
      <c r="H137" s="26"/>
    </row>
    <row r="138" spans="1:8" ht="12.75">
      <c r="A138" s="173"/>
      <c r="B138" s="100">
        <v>1989</v>
      </c>
      <c r="C138" s="43" t="s">
        <v>48</v>
      </c>
      <c r="D138" s="17"/>
      <c r="E138" s="24"/>
      <c r="F138" s="32" t="s">
        <v>232</v>
      </c>
      <c r="G138" s="28">
        <v>30887.39</v>
      </c>
      <c r="H138" s="26">
        <f>G138+G139+G140</f>
        <v>31834.59</v>
      </c>
    </row>
    <row r="139" spans="1:8" ht="12.75">
      <c r="A139" s="173"/>
      <c r="B139" s="120"/>
      <c r="C139" s="42" t="s">
        <v>12</v>
      </c>
      <c r="D139" s="34"/>
      <c r="E139" s="35"/>
      <c r="F139" s="32" t="s">
        <v>233</v>
      </c>
      <c r="G139" s="28">
        <v>947.2</v>
      </c>
      <c r="H139" s="26"/>
    </row>
    <row r="140" spans="1:8" ht="12.75">
      <c r="A140" s="173"/>
      <c r="B140" s="120"/>
      <c r="C140" s="42"/>
      <c r="D140" s="34"/>
      <c r="E140" s="35"/>
      <c r="F140" s="32"/>
      <c r="G140" s="28"/>
      <c r="H140" s="26"/>
    </row>
    <row r="141" spans="1:8" ht="12.75">
      <c r="A141" s="173"/>
      <c r="B141" s="100">
        <v>1991</v>
      </c>
      <c r="C141" s="43" t="s">
        <v>49</v>
      </c>
      <c r="D141" s="17"/>
      <c r="E141" s="24"/>
      <c r="F141" s="32" t="s">
        <v>234</v>
      </c>
      <c r="G141" s="28">
        <v>15132.1</v>
      </c>
      <c r="H141" s="26">
        <f>G141+G142+G143</f>
        <v>15590.300000000001</v>
      </c>
    </row>
    <row r="142" spans="1:8" ht="12.75">
      <c r="A142" s="173"/>
      <c r="B142" s="120"/>
      <c r="C142" s="42" t="s">
        <v>12</v>
      </c>
      <c r="D142" s="34"/>
      <c r="E142" s="35"/>
      <c r="F142" s="32" t="s">
        <v>235</v>
      </c>
      <c r="G142" s="28">
        <v>458.2</v>
      </c>
      <c r="H142" s="44"/>
    </row>
    <row r="143" spans="1:8" ht="12.75">
      <c r="A143" s="173"/>
      <c r="B143" s="120"/>
      <c r="C143" s="42"/>
      <c r="D143" s="34"/>
      <c r="E143" s="35"/>
      <c r="F143" s="32"/>
      <c r="G143" s="28"/>
      <c r="H143" s="44"/>
    </row>
    <row r="144" spans="1:8" ht="12.75">
      <c r="A144" s="173"/>
      <c r="B144" s="100">
        <v>1990</v>
      </c>
      <c r="C144" s="43" t="s">
        <v>50</v>
      </c>
      <c r="D144" s="17"/>
      <c r="E144" s="24"/>
      <c r="F144" s="32" t="s">
        <v>236</v>
      </c>
      <c r="G144" s="28">
        <v>9348.42</v>
      </c>
      <c r="H144" s="26">
        <f>G144+G145+G146+G147</f>
        <v>43407.83</v>
      </c>
    </row>
    <row r="145" spans="1:8" ht="12.75">
      <c r="A145" s="173"/>
      <c r="B145" s="117"/>
      <c r="C145" s="45" t="s">
        <v>12</v>
      </c>
      <c r="D145" s="17"/>
      <c r="E145" s="24"/>
      <c r="F145" s="32" t="s">
        <v>237</v>
      </c>
      <c r="G145" s="28">
        <v>33361.51</v>
      </c>
      <c r="H145" s="26"/>
    </row>
    <row r="146" spans="1:8" ht="12.75">
      <c r="A146" s="173"/>
      <c r="B146" s="117"/>
      <c r="C146" s="45"/>
      <c r="D146" s="17"/>
      <c r="E146" s="24"/>
      <c r="F146" s="32" t="s">
        <v>238</v>
      </c>
      <c r="G146" s="28">
        <v>697.9</v>
      </c>
      <c r="H146" s="26"/>
    </row>
    <row r="147" spans="1:8" ht="12.75">
      <c r="A147" s="173"/>
      <c r="B147" s="117"/>
      <c r="C147" s="45"/>
      <c r="D147" s="17"/>
      <c r="E147" s="24"/>
      <c r="F147" s="32"/>
      <c r="G147" s="28"/>
      <c r="H147" s="26"/>
    </row>
    <row r="148" spans="1:8" ht="12.75">
      <c r="A148" s="173"/>
      <c r="B148" s="102">
        <v>1993</v>
      </c>
      <c r="C148" s="46" t="s">
        <v>51</v>
      </c>
      <c r="D148" s="47"/>
      <c r="E148" s="48"/>
      <c r="F148" s="32" t="s">
        <v>239</v>
      </c>
      <c r="G148" s="28">
        <v>162049.75</v>
      </c>
      <c r="H148" s="26">
        <f>G148+G149+G150+G151+G152+G153+G154+G155+G156</f>
        <v>413270.38999999996</v>
      </c>
    </row>
    <row r="149" spans="1:8" ht="12.75">
      <c r="A149" s="173"/>
      <c r="B149" s="103"/>
      <c r="C149" s="50" t="s">
        <v>52</v>
      </c>
      <c r="D149" s="47"/>
      <c r="E149" s="48"/>
      <c r="F149" s="32" t="s">
        <v>240</v>
      </c>
      <c r="G149" s="28">
        <v>83164.23</v>
      </c>
      <c r="H149" s="26"/>
    </row>
    <row r="150" spans="1:8" ht="12.75">
      <c r="A150" s="173"/>
      <c r="B150" s="103"/>
      <c r="C150" s="50"/>
      <c r="D150" s="47"/>
      <c r="E150" s="48"/>
      <c r="F150" s="32" t="s">
        <v>241</v>
      </c>
      <c r="G150" s="28">
        <v>69990.17</v>
      </c>
      <c r="H150" s="26"/>
    </row>
    <row r="151" spans="1:9" ht="12.75">
      <c r="A151" s="173"/>
      <c r="B151" s="103"/>
      <c r="C151" s="50"/>
      <c r="D151" s="47"/>
      <c r="E151" s="48"/>
      <c r="F151" s="32" t="s">
        <v>242</v>
      </c>
      <c r="G151" s="28">
        <v>86246.34</v>
      </c>
      <c r="H151" s="26"/>
      <c r="I151" s="181"/>
    </row>
    <row r="152" spans="1:8" ht="12.75">
      <c r="A152" s="173"/>
      <c r="B152" s="103"/>
      <c r="C152" s="50"/>
      <c r="D152" s="47"/>
      <c r="E152" s="48"/>
      <c r="F152" s="32" t="s">
        <v>243</v>
      </c>
      <c r="G152" s="28">
        <v>4190.67</v>
      </c>
      <c r="H152" s="26"/>
    </row>
    <row r="153" spans="1:8" ht="12.75">
      <c r="A153" s="173"/>
      <c r="B153" s="103"/>
      <c r="C153" s="50"/>
      <c r="D153" s="47"/>
      <c r="E153" s="48"/>
      <c r="F153" s="32" t="s">
        <v>244</v>
      </c>
      <c r="G153" s="28">
        <v>2404.5</v>
      </c>
      <c r="H153" s="26"/>
    </row>
    <row r="154" spans="1:8" ht="12.75">
      <c r="A154" s="173"/>
      <c r="B154" s="103"/>
      <c r="C154" s="50"/>
      <c r="D154" s="47"/>
      <c r="E154" s="48"/>
      <c r="F154" s="32" t="s">
        <v>245</v>
      </c>
      <c r="G154" s="28">
        <v>1635.68</v>
      </c>
      <c r="H154" s="26"/>
    </row>
    <row r="155" spans="1:8" ht="12.75">
      <c r="A155" s="173"/>
      <c r="B155" s="103"/>
      <c r="C155" s="50"/>
      <c r="D155" s="47"/>
      <c r="E155" s="48"/>
      <c r="F155" s="32" t="s">
        <v>246</v>
      </c>
      <c r="G155" s="28">
        <v>3589.05</v>
      </c>
      <c r="H155" s="26"/>
    </row>
    <row r="156" spans="1:8" ht="12.75">
      <c r="A156" s="173"/>
      <c r="B156" s="103"/>
      <c r="C156" s="50"/>
      <c r="D156" s="47"/>
      <c r="E156" s="48"/>
      <c r="F156" s="32"/>
      <c r="G156" s="28"/>
      <c r="H156" s="26"/>
    </row>
    <row r="157" spans="1:9" ht="12.75">
      <c r="A157" s="173"/>
      <c r="B157" s="103">
        <v>1994</v>
      </c>
      <c r="C157" s="46" t="s">
        <v>53</v>
      </c>
      <c r="D157" s="47"/>
      <c r="E157" s="51"/>
      <c r="F157" s="32" t="s">
        <v>247</v>
      </c>
      <c r="G157" s="28">
        <v>41564.46</v>
      </c>
      <c r="H157" s="26">
        <f>G157+G158+G159+G160+G161</f>
        <v>222024.25</v>
      </c>
      <c r="I157" s="3"/>
    </row>
    <row r="158" spans="1:8" ht="12.75">
      <c r="A158" s="173"/>
      <c r="B158" s="103"/>
      <c r="C158" s="46" t="s">
        <v>54</v>
      </c>
      <c r="D158" s="47"/>
      <c r="E158" s="48"/>
      <c r="F158" s="32" t="s">
        <v>248</v>
      </c>
      <c r="G158" s="28">
        <v>179312.29</v>
      </c>
      <c r="H158" s="26"/>
    </row>
    <row r="159" spans="1:8" ht="12.75">
      <c r="A159" s="173"/>
      <c r="B159" s="103"/>
      <c r="C159" s="46"/>
      <c r="D159" s="47"/>
      <c r="E159" s="48"/>
      <c r="F159" s="32" t="s">
        <v>249</v>
      </c>
      <c r="G159" s="28">
        <v>967.23</v>
      </c>
      <c r="H159" s="26"/>
    </row>
    <row r="160" spans="1:8" ht="12.75">
      <c r="A160" s="173"/>
      <c r="B160" s="103"/>
      <c r="C160" s="46"/>
      <c r="D160" s="47"/>
      <c r="E160" s="48"/>
      <c r="F160" s="32" t="s">
        <v>250</v>
      </c>
      <c r="G160" s="28">
        <v>180.27</v>
      </c>
      <c r="H160" s="26"/>
    </row>
    <row r="161" spans="1:9" ht="12.75">
      <c r="A161" s="173"/>
      <c r="B161" s="103"/>
      <c r="C161" s="46"/>
      <c r="D161" s="47"/>
      <c r="E161" s="24"/>
      <c r="F161" s="32"/>
      <c r="G161" s="28"/>
      <c r="H161" s="26"/>
      <c r="I161" s="3"/>
    </row>
    <row r="162" spans="1:8" ht="12.75">
      <c r="A162" s="173"/>
      <c r="B162" s="117">
        <v>1995</v>
      </c>
      <c r="C162" s="43" t="s">
        <v>55</v>
      </c>
      <c r="D162" s="17"/>
      <c r="E162" s="24"/>
      <c r="F162" s="32" t="s">
        <v>251</v>
      </c>
      <c r="G162" s="28">
        <v>31412.14</v>
      </c>
      <c r="H162" s="26">
        <f>G162+G163+G164</f>
        <v>33156.14</v>
      </c>
    </row>
    <row r="163" spans="1:8" ht="12.75">
      <c r="A163" s="173"/>
      <c r="B163" s="117"/>
      <c r="C163" s="43"/>
      <c r="D163" s="17"/>
      <c r="E163" s="24"/>
      <c r="F163" s="32" t="s">
        <v>252</v>
      </c>
      <c r="G163" s="28">
        <v>1744</v>
      </c>
      <c r="H163" s="26"/>
    </row>
    <row r="164" spans="1:8" ht="12.75">
      <c r="A164" s="173"/>
      <c r="B164" s="117"/>
      <c r="C164" s="43"/>
      <c r="D164" s="17"/>
      <c r="E164" s="24"/>
      <c r="F164" s="32"/>
      <c r="G164" s="28"/>
      <c r="H164" s="26"/>
    </row>
    <row r="165" spans="1:8" ht="12.75">
      <c r="A165" s="173"/>
      <c r="B165" s="103">
        <v>1996</v>
      </c>
      <c r="C165" s="46" t="s">
        <v>56</v>
      </c>
      <c r="D165" s="47"/>
      <c r="E165" s="48"/>
      <c r="F165" s="32" t="s">
        <v>253</v>
      </c>
      <c r="G165" s="28">
        <v>14537.75</v>
      </c>
      <c r="H165" s="26">
        <f>G165+G166+G167</f>
        <v>15061.05</v>
      </c>
    </row>
    <row r="166" spans="1:8" ht="12.75">
      <c r="A166" s="173"/>
      <c r="B166" s="103"/>
      <c r="C166" s="46" t="s">
        <v>12</v>
      </c>
      <c r="D166" s="47"/>
      <c r="E166" s="48"/>
      <c r="F166" s="32" t="s">
        <v>254</v>
      </c>
      <c r="G166" s="28">
        <v>523.3</v>
      </c>
      <c r="H166" s="26"/>
    </row>
    <row r="167" spans="1:8" ht="12.75">
      <c r="A167" s="173"/>
      <c r="B167" s="103"/>
      <c r="C167" s="46"/>
      <c r="D167" s="47"/>
      <c r="E167" s="48"/>
      <c r="F167" s="32"/>
      <c r="G167" s="28"/>
      <c r="H167" s="26"/>
    </row>
    <row r="168" spans="1:8" ht="12.75">
      <c r="A168" s="173"/>
      <c r="B168" s="117">
        <v>1997</v>
      </c>
      <c r="C168" s="43" t="s">
        <v>57</v>
      </c>
      <c r="D168" s="17"/>
      <c r="E168" s="24"/>
      <c r="F168" s="32" t="s">
        <v>255</v>
      </c>
      <c r="G168" s="28">
        <v>10931.17</v>
      </c>
      <c r="H168" s="26">
        <f>G168+G169</f>
        <v>11554.99</v>
      </c>
    </row>
    <row r="169" spans="1:8" ht="12.75">
      <c r="A169" s="173"/>
      <c r="B169" s="117"/>
      <c r="C169" s="43" t="s">
        <v>12</v>
      </c>
      <c r="D169" s="17"/>
      <c r="E169" s="24"/>
      <c r="F169" s="32" t="s">
        <v>256</v>
      </c>
      <c r="G169" s="28">
        <v>623.82</v>
      </c>
      <c r="H169" s="26"/>
    </row>
    <row r="170" spans="1:8" ht="12.75">
      <c r="A170" s="173"/>
      <c r="B170" s="117"/>
      <c r="C170" s="43"/>
      <c r="D170" s="17"/>
      <c r="E170" s="24"/>
      <c r="F170" s="32"/>
      <c r="G170" s="28"/>
      <c r="H170" s="26"/>
    </row>
    <row r="171" spans="1:8" ht="12.75">
      <c r="A171" s="173"/>
      <c r="B171" s="117">
        <v>1998</v>
      </c>
      <c r="C171" s="43" t="s">
        <v>58</v>
      </c>
      <c r="D171" s="17"/>
      <c r="E171" s="24"/>
      <c r="F171" s="32" t="s">
        <v>257</v>
      </c>
      <c r="G171" s="28">
        <v>14915.85</v>
      </c>
      <c r="H171" s="26">
        <f>G171+G172+G173</f>
        <v>15941.41</v>
      </c>
    </row>
    <row r="172" spans="1:8" ht="12.75">
      <c r="A172" s="173"/>
      <c r="B172" s="117"/>
      <c r="C172" s="43" t="s">
        <v>33</v>
      </c>
      <c r="D172" s="17"/>
      <c r="E172" s="24"/>
      <c r="F172" s="32" t="s">
        <v>258</v>
      </c>
      <c r="G172" s="28">
        <v>1025.56</v>
      </c>
      <c r="H172" s="26"/>
    </row>
    <row r="173" spans="1:8" ht="12.75">
      <c r="A173" s="173"/>
      <c r="B173" s="117"/>
      <c r="C173" s="43"/>
      <c r="D173" s="17"/>
      <c r="E173" s="24"/>
      <c r="F173" s="32"/>
      <c r="G173" s="28"/>
      <c r="H173" s="26"/>
    </row>
    <row r="174" spans="1:8" ht="12.75">
      <c r="A174" s="173"/>
      <c r="B174" s="117">
        <v>2000</v>
      </c>
      <c r="C174" s="43" t="s">
        <v>59</v>
      </c>
      <c r="D174" s="17"/>
      <c r="E174" s="24"/>
      <c r="F174" s="32" t="s">
        <v>259</v>
      </c>
      <c r="G174" s="28">
        <v>34282.03</v>
      </c>
      <c r="H174" s="26">
        <f>G174+G175+G176+G177+G178</f>
        <v>42620.77</v>
      </c>
    </row>
    <row r="175" spans="1:8" ht="12.75">
      <c r="A175" s="173"/>
      <c r="B175" s="117"/>
      <c r="C175" s="43" t="s">
        <v>60</v>
      </c>
      <c r="D175" s="17"/>
      <c r="E175" s="24"/>
      <c r="F175" s="32" t="s">
        <v>260</v>
      </c>
      <c r="G175" s="28">
        <v>7198.1</v>
      </c>
      <c r="H175" s="26"/>
    </row>
    <row r="176" spans="1:8" ht="12.75">
      <c r="A176" s="173"/>
      <c r="B176" s="117"/>
      <c r="C176" s="43"/>
      <c r="D176" s="17"/>
      <c r="E176" s="24"/>
      <c r="F176" s="32" t="s">
        <v>261</v>
      </c>
      <c r="G176" s="28">
        <v>876.87</v>
      </c>
      <c r="H176" s="26"/>
    </row>
    <row r="177" spans="1:8" ht="12.75">
      <c r="A177" s="173"/>
      <c r="B177" s="117"/>
      <c r="C177" s="43"/>
      <c r="D177" s="17"/>
      <c r="E177" s="24"/>
      <c r="F177" s="32" t="s">
        <v>262</v>
      </c>
      <c r="G177" s="28">
        <v>263.77</v>
      </c>
      <c r="H177" s="26"/>
    </row>
    <row r="178" spans="1:8" ht="12.75">
      <c r="A178" s="173"/>
      <c r="B178" s="117"/>
      <c r="C178" s="43"/>
      <c r="D178" s="17"/>
      <c r="E178" s="24"/>
      <c r="F178" s="32"/>
      <c r="G178" s="28"/>
      <c r="H178" s="26"/>
    </row>
    <row r="179" spans="1:9" ht="12.75">
      <c r="A179" s="173"/>
      <c r="B179" s="117">
        <v>2001</v>
      </c>
      <c r="C179" s="43" t="s">
        <v>61</v>
      </c>
      <c r="D179" s="17"/>
      <c r="E179" s="24"/>
      <c r="F179" s="32" t="s">
        <v>263</v>
      </c>
      <c r="G179" s="81">
        <v>713.42</v>
      </c>
      <c r="H179" s="26">
        <f>G179+G180+G181</f>
        <v>1561.51</v>
      </c>
      <c r="I179" s="3"/>
    </row>
    <row r="180" spans="1:9" ht="12.75">
      <c r="A180" s="173"/>
      <c r="B180" s="117"/>
      <c r="C180" s="43" t="s">
        <v>62</v>
      </c>
      <c r="D180" s="17"/>
      <c r="E180" s="24"/>
      <c r="F180" s="32" t="s">
        <v>264</v>
      </c>
      <c r="G180" s="81">
        <v>848.09</v>
      </c>
      <c r="H180" s="26"/>
      <c r="I180" s="3"/>
    </row>
    <row r="181" spans="1:8" ht="12.75">
      <c r="A181" s="173"/>
      <c r="B181" s="120"/>
      <c r="C181" s="52"/>
      <c r="D181" s="34"/>
      <c r="E181" s="35"/>
      <c r="F181" s="32"/>
      <c r="G181" s="81"/>
      <c r="H181" s="44"/>
    </row>
    <row r="182" spans="1:9" ht="12.75">
      <c r="A182" s="173"/>
      <c r="B182" s="120">
        <v>2002</v>
      </c>
      <c r="C182" s="52" t="s">
        <v>63</v>
      </c>
      <c r="D182" s="34"/>
      <c r="E182" s="35"/>
      <c r="F182" s="32" t="s">
        <v>265</v>
      </c>
      <c r="G182" s="81">
        <v>78686.57</v>
      </c>
      <c r="H182" s="44">
        <f>G182+G183+G184+G185+G186</f>
        <v>297531.25</v>
      </c>
      <c r="I182" s="3"/>
    </row>
    <row r="183" spans="1:9" ht="12.75">
      <c r="A183" s="173"/>
      <c r="B183" s="120"/>
      <c r="C183" s="52" t="s">
        <v>54</v>
      </c>
      <c r="D183" s="34"/>
      <c r="E183" s="35"/>
      <c r="F183" s="32" t="s">
        <v>266</v>
      </c>
      <c r="G183" s="81">
        <v>211133.69</v>
      </c>
      <c r="H183" s="44"/>
      <c r="I183" s="3"/>
    </row>
    <row r="184" spans="1:9" ht="12.75">
      <c r="A184" s="173"/>
      <c r="B184" s="120"/>
      <c r="C184" s="52"/>
      <c r="D184" s="34"/>
      <c r="E184" s="35"/>
      <c r="F184" s="32" t="s">
        <v>267</v>
      </c>
      <c r="G184" s="81">
        <v>2305.39</v>
      </c>
      <c r="H184" s="44"/>
      <c r="I184" s="1"/>
    </row>
    <row r="185" spans="1:9" ht="12.75">
      <c r="A185" s="173"/>
      <c r="B185" s="120"/>
      <c r="C185" s="52"/>
      <c r="D185" s="34"/>
      <c r="E185" s="35"/>
      <c r="F185" s="32" t="s">
        <v>268</v>
      </c>
      <c r="G185" s="81">
        <v>5405.6</v>
      </c>
      <c r="H185" s="44"/>
      <c r="I185" s="1"/>
    </row>
    <row r="186" spans="1:9" ht="12.75">
      <c r="A186" s="173"/>
      <c r="B186" s="120"/>
      <c r="C186" s="52"/>
      <c r="D186" s="34"/>
      <c r="E186" s="35"/>
      <c r="F186" s="32"/>
      <c r="G186" s="81"/>
      <c r="H186" s="44"/>
      <c r="I186" s="1"/>
    </row>
    <row r="187" spans="1:8" ht="12.75">
      <c r="A187" s="173"/>
      <c r="B187" s="120">
        <v>2003</v>
      </c>
      <c r="C187" s="52" t="s">
        <v>64</v>
      </c>
      <c r="D187" s="34"/>
      <c r="E187" s="35"/>
      <c r="F187" s="32" t="s">
        <v>269</v>
      </c>
      <c r="G187" s="81">
        <v>3248.33</v>
      </c>
      <c r="H187" s="44">
        <f>G187+G188+G189+G190</f>
        <v>20885.61</v>
      </c>
    </row>
    <row r="188" spans="1:8" ht="12.75">
      <c r="A188" s="173"/>
      <c r="B188" s="120"/>
      <c r="C188" s="52" t="s">
        <v>65</v>
      </c>
      <c r="D188" s="34"/>
      <c r="E188" s="35"/>
      <c r="F188" s="32" t="s">
        <v>270</v>
      </c>
      <c r="G188" s="81">
        <v>15158.78</v>
      </c>
      <c r="H188" s="44"/>
    </row>
    <row r="189" spans="1:8" ht="12.75">
      <c r="A189" s="173"/>
      <c r="B189" s="120"/>
      <c r="C189" s="52"/>
      <c r="D189" s="34"/>
      <c r="E189" s="35"/>
      <c r="F189" s="32" t="s">
        <v>271</v>
      </c>
      <c r="G189" s="81">
        <v>585.85</v>
      </c>
      <c r="H189" s="44"/>
    </row>
    <row r="190" spans="1:8" ht="12.75">
      <c r="A190" s="173"/>
      <c r="B190" s="120"/>
      <c r="C190" s="52"/>
      <c r="D190" s="34"/>
      <c r="E190" s="35"/>
      <c r="F190" s="32" t="s">
        <v>272</v>
      </c>
      <c r="G190" s="81">
        <v>1892.65</v>
      </c>
      <c r="H190" s="44"/>
    </row>
    <row r="191" spans="1:8" ht="12.75">
      <c r="A191" s="173"/>
      <c r="B191" s="120"/>
      <c r="C191" s="52"/>
      <c r="D191" s="34"/>
      <c r="E191" s="35"/>
      <c r="F191" s="32"/>
      <c r="G191" s="81"/>
      <c r="H191" s="44"/>
    </row>
    <row r="192" spans="1:8" ht="12.75">
      <c r="A192" s="173"/>
      <c r="B192" s="120">
        <v>2004</v>
      </c>
      <c r="C192" s="52" t="s">
        <v>66</v>
      </c>
      <c r="D192" s="34"/>
      <c r="E192" s="35"/>
      <c r="F192" s="32" t="s">
        <v>273</v>
      </c>
      <c r="G192" s="28">
        <v>20779.33</v>
      </c>
      <c r="H192" s="44">
        <f>G192+G193+G194</f>
        <v>21240.030000000002</v>
      </c>
    </row>
    <row r="193" spans="1:8" ht="12.75">
      <c r="A193" s="173"/>
      <c r="B193" s="120"/>
      <c r="C193" s="52" t="s">
        <v>67</v>
      </c>
      <c r="D193" s="34"/>
      <c r="E193" s="35"/>
      <c r="F193" s="32" t="s">
        <v>274</v>
      </c>
      <c r="G193" s="28">
        <v>460.7</v>
      </c>
      <c r="H193" s="44"/>
    </row>
    <row r="194" spans="1:8" ht="12.75">
      <c r="A194" s="173"/>
      <c r="B194" s="120"/>
      <c r="C194" s="52"/>
      <c r="D194" s="34"/>
      <c r="E194" s="35"/>
      <c r="F194" s="32"/>
      <c r="G194" s="81"/>
      <c r="H194" s="44"/>
    </row>
    <row r="195" spans="1:8" ht="12.75">
      <c r="A195" s="173"/>
      <c r="B195" s="120">
        <v>2005</v>
      </c>
      <c r="C195" s="52" t="s">
        <v>68</v>
      </c>
      <c r="D195" s="34"/>
      <c r="E195" s="35"/>
      <c r="F195" s="28" t="s">
        <v>275</v>
      </c>
      <c r="G195" s="81">
        <v>61086.32</v>
      </c>
      <c r="H195" s="44">
        <f>G195+G196+G197+G198+G199</f>
        <v>80366.93</v>
      </c>
    </row>
    <row r="196" spans="1:8" ht="12.75">
      <c r="A196" s="173"/>
      <c r="B196" s="120"/>
      <c r="C196" s="52" t="s">
        <v>12</v>
      </c>
      <c r="D196" s="34"/>
      <c r="E196" s="35"/>
      <c r="F196" s="32" t="s">
        <v>224</v>
      </c>
      <c r="G196" s="81">
        <v>14396.78</v>
      </c>
      <c r="H196" s="44"/>
    </row>
    <row r="197" spans="1:8" ht="12.75">
      <c r="A197" s="173"/>
      <c r="B197" s="120"/>
      <c r="C197" s="52"/>
      <c r="D197" s="34"/>
      <c r="E197" s="35"/>
      <c r="F197" s="32" t="s">
        <v>276</v>
      </c>
      <c r="G197" s="81">
        <v>1886.9</v>
      </c>
      <c r="H197" s="44"/>
    </row>
    <row r="198" spans="1:8" ht="12.75">
      <c r="A198" s="173"/>
      <c r="B198" s="120"/>
      <c r="C198" s="52"/>
      <c r="D198" s="34"/>
      <c r="E198" s="35"/>
      <c r="F198" s="32" t="s">
        <v>277</v>
      </c>
      <c r="G198" s="81">
        <v>2996.93</v>
      </c>
      <c r="H198" s="44"/>
    </row>
    <row r="199" spans="1:8" ht="12.75">
      <c r="A199" s="173"/>
      <c r="B199" s="120"/>
      <c r="C199" s="52"/>
      <c r="D199" s="34"/>
      <c r="E199" s="35"/>
      <c r="F199" s="32"/>
      <c r="G199" s="81"/>
      <c r="H199" s="44"/>
    </row>
    <row r="200" spans="1:8" ht="12.75">
      <c r="A200" s="173"/>
      <c r="B200" s="123">
        <v>3200</v>
      </c>
      <c r="C200" s="55" t="s">
        <v>69</v>
      </c>
      <c r="D200" s="56"/>
      <c r="E200" s="57"/>
      <c r="F200" s="32" t="s">
        <v>278</v>
      </c>
      <c r="G200" s="81">
        <v>17979.57</v>
      </c>
      <c r="H200" s="44">
        <f>G200+G201+G202+G203+G204</f>
        <v>61877.02</v>
      </c>
    </row>
    <row r="201" spans="1:8" ht="12.75">
      <c r="A201" s="173"/>
      <c r="B201" s="123"/>
      <c r="C201" s="55" t="s">
        <v>12</v>
      </c>
      <c r="D201" s="56"/>
      <c r="E201" s="57"/>
      <c r="F201" s="32" t="s">
        <v>279</v>
      </c>
      <c r="G201" s="81">
        <v>39610.68</v>
      </c>
      <c r="H201" s="44"/>
    </row>
    <row r="202" spans="1:8" ht="12.75">
      <c r="A202" s="173"/>
      <c r="B202" s="123"/>
      <c r="C202" s="55"/>
      <c r="D202" s="56"/>
      <c r="E202" s="57"/>
      <c r="F202" s="32" t="s">
        <v>280</v>
      </c>
      <c r="G202" s="81">
        <v>1356.67</v>
      </c>
      <c r="H202" s="44"/>
    </row>
    <row r="203" spans="1:8" ht="12.75">
      <c r="A203" s="173"/>
      <c r="B203" s="123"/>
      <c r="C203" s="55"/>
      <c r="D203" s="56"/>
      <c r="E203" s="57"/>
      <c r="F203" s="32" t="s">
        <v>281</v>
      </c>
      <c r="G203" s="81">
        <v>2930.1</v>
      </c>
      <c r="H203" s="44"/>
    </row>
    <row r="204" spans="1:8" ht="12.75">
      <c r="A204" s="173"/>
      <c r="B204" s="123"/>
      <c r="C204" s="55"/>
      <c r="D204" s="56"/>
      <c r="E204" s="57"/>
      <c r="F204" s="32"/>
      <c r="G204" s="81"/>
      <c r="H204" s="44"/>
    </row>
    <row r="205" spans="1:8" ht="12.75">
      <c r="A205" s="173"/>
      <c r="B205" s="120">
        <v>3300</v>
      </c>
      <c r="C205" s="52" t="s">
        <v>70</v>
      </c>
      <c r="D205" s="58"/>
      <c r="E205" s="35"/>
      <c r="F205" s="32" t="s">
        <v>282</v>
      </c>
      <c r="G205" s="81">
        <v>94855.88</v>
      </c>
      <c r="H205" s="44">
        <f>G205+G206+G207</f>
        <v>98726.83</v>
      </c>
    </row>
    <row r="206" spans="1:8" ht="12.75">
      <c r="A206" s="173"/>
      <c r="B206" s="120"/>
      <c r="C206" s="52" t="s">
        <v>71</v>
      </c>
      <c r="D206" s="29"/>
      <c r="E206" s="35"/>
      <c r="F206" s="32" t="s">
        <v>283</v>
      </c>
      <c r="G206" s="81">
        <v>3870.95</v>
      </c>
      <c r="H206" s="44"/>
    </row>
    <row r="207" spans="1:8" ht="12.75">
      <c r="A207" s="173"/>
      <c r="B207" s="120"/>
      <c r="C207" s="52"/>
      <c r="D207" s="29"/>
      <c r="E207" s="35"/>
      <c r="F207" s="32"/>
      <c r="G207" s="81"/>
      <c r="H207" s="44"/>
    </row>
    <row r="208" spans="1:9" ht="12.75">
      <c r="A208" s="173"/>
      <c r="B208" s="120">
        <v>3682</v>
      </c>
      <c r="C208" s="52" t="s">
        <v>72</v>
      </c>
      <c r="D208" s="58"/>
      <c r="E208" s="35"/>
      <c r="F208" s="32" t="s">
        <v>284</v>
      </c>
      <c r="G208" s="81">
        <v>11832.04</v>
      </c>
      <c r="H208" s="44">
        <f>G208+G209+G210</f>
        <v>12129.330000000002</v>
      </c>
      <c r="I208" s="1"/>
    </row>
    <row r="209" spans="1:8" ht="12.75">
      <c r="A209" s="173"/>
      <c r="B209" s="120"/>
      <c r="C209" s="52" t="s">
        <v>12</v>
      </c>
      <c r="D209" s="29"/>
      <c r="E209" s="35"/>
      <c r="F209" s="32" t="s">
        <v>285</v>
      </c>
      <c r="G209" s="81">
        <v>297.29</v>
      </c>
      <c r="H209" s="44"/>
    </row>
    <row r="210" spans="1:8" ht="12.75">
      <c r="A210" s="173"/>
      <c r="B210" s="120"/>
      <c r="C210" s="52"/>
      <c r="D210" s="29"/>
      <c r="E210" s="35"/>
      <c r="F210" s="32"/>
      <c r="G210" s="81"/>
      <c r="H210" s="44"/>
    </row>
    <row r="211" spans="1:9" ht="12.75">
      <c r="A211" s="173"/>
      <c r="B211" s="120">
        <v>3137</v>
      </c>
      <c r="C211" s="59" t="s">
        <v>73</v>
      </c>
      <c r="D211" s="60"/>
      <c r="E211" s="35"/>
      <c r="F211" s="32" t="s">
        <v>286</v>
      </c>
      <c r="G211" s="81">
        <v>50633.13</v>
      </c>
      <c r="H211" s="44">
        <f>G211+G212+G213</f>
        <v>51454.31</v>
      </c>
      <c r="I211" s="1"/>
    </row>
    <row r="212" spans="1:8" ht="12.75">
      <c r="A212" s="173"/>
      <c r="B212" s="120"/>
      <c r="C212" s="59" t="s">
        <v>12</v>
      </c>
      <c r="D212" s="29"/>
      <c r="E212" s="35"/>
      <c r="F212" s="32" t="s">
        <v>287</v>
      </c>
      <c r="G212" s="81">
        <v>821.18</v>
      </c>
      <c r="H212" s="44"/>
    </row>
    <row r="213" spans="1:8" ht="12.75">
      <c r="A213" s="173"/>
      <c r="B213" s="120"/>
      <c r="C213" s="59"/>
      <c r="D213" s="29"/>
      <c r="E213" s="35"/>
      <c r="F213" s="32"/>
      <c r="G213" s="81"/>
      <c r="H213" s="44"/>
    </row>
    <row r="214" spans="1:8" ht="12.75">
      <c r="A214" s="173"/>
      <c r="B214" s="120">
        <v>1619</v>
      </c>
      <c r="C214" s="59" t="s">
        <v>0</v>
      </c>
      <c r="D214" s="29"/>
      <c r="E214" s="35"/>
      <c r="F214" s="32" t="s">
        <v>288</v>
      </c>
      <c r="G214" s="81">
        <v>34833.48</v>
      </c>
      <c r="H214" s="44">
        <f>G214+G215+G216</f>
        <v>36060.41</v>
      </c>
    </row>
    <row r="215" spans="1:8" ht="12.75">
      <c r="A215" s="173"/>
      <c r="B215" s="120"/>
      <c r="C215" s="59" t="s">
        <v>74</v>
      </c>
      <c r="D215" s="29"/>
      <c r="E215" s="35"/>
      <c r="F215" s="32" t="s">
        <v>289</v>
      </c>
      <c r="G215" s="81">
        <v>1226.93</v>
      </c>
      <c r="H215" s="44"/>
    </row>
    <row r="216" spans="1:8" ht="12.75">
      <c r="A216" s="173"/>
      <c r="B216" s="120"/>
      <c r="C216" s="59"/>
      <c r="D216" s="29"/>
      <c r="E216" s="35"/>
      <c r="F216" s="32"/>
      <c r="G216" s="81"/>
      <c r="H216" s="44"/>
    </row>
    <row r="217" spans="1:8" ht="12.75">
      <c r="A217" s="173"/>
      <c r="B217" s="120">
        <v>1620</v>
      </c>
      <c r="C217" s="59" t="s">
        <v>75</v>
      </c>
      <c r="D217" s="29"/>
      <c r="E217" s="35"/>
      <c r="F217" s="32" t="s">
        <v>196</v>
      </c>
      <c r="G217" s="28">
        <v>28303.56</v>
      </c>
      <c r="H217" s="44">
        <f>G217+G218+G219</f>
        <v>29711.81</v>
      </c>
    </row>
    <row r="218" spans="1:8" ht="12.75">
      <c r="A218" s="173"/>
      <c r="B218" s="120"/>
      <c r="C218" s="59" t="s">
        <v>12</v>
      </c>
      <c r="D218" s="29"/>
      <c r="E218" s="35"/>
      <c r="F218" s="32" t="s">
        <v>199</v>
      </c>
      <c r="G218" s="81">
        <v>1408.25</v>
      </c>
      <c r="H218" s="44"/>
    </row>
    <row r="219" spans="1:8" ht="12.75">
      <c r="A219" s="173"/>
      <c r="B219" s="120"/>
      <c r="C219" s="59"/>
      <c r="D219" s="29"/>
      <c r="E219" s="35"/>
      <c r="F219" s="32"/>
      <c r="G219" s="81"/>
      <c r="H219" s="44"/>
    </row>
    <row r="220" spans="1:8" ht="12.75">
      <c r="A220" s="173"/>
      <c r="B220" s="120">
        <v>1621</v>
      </c>
      <c r="C220" s="59" t="s">
        <v>76</v>
      </c>
      <c r="D220" s="8"/>
      <c r="E220" s="35"/>
      <c r="F220" s="32" t="s">
        <v>290</v>
      </c>
      <c r="G220" s="81">
        <v>100512.39</v>
      </c>
      <c r="H220" s="44">
        <f>G220+G221+G222+G223+G224+G225+G226</f>
        <v>125292.02999999998</v>
      </c>
    </row>
    <row r="221" spans="1:8" ht="12.75">
      <c r="A221" s="173"/>
      <c r="B221" s="120"/>
      <c r="C221" s="59" t="s">
        <v>12</v>
      </c>
      <c r="D221" s="29"/>
      <c r="E221" s="35"/>
      <c r="F221" s="32" t="s">
        <v>291</v>
      </c>
      <c r="G221" s="81">
        <v>9693.12</v>
      </c>
      <c r="H221" s="44"/>
    </row>
    <row r="222" spans="1:8" ht="12.75">
      <c r="A222" s="173"/>
      <c r="B222" s="120"/>
      <c r="C222" s="59"/>
      <c r="D222" s="53"/>
      <c r="E222" s="35"/>
      <c r="F222" s="32" t="s">
        <v>292</v>
      </c>
      <c r="G222" s="81">
        <v>11116.92</v>
      </c>
      <c r="H222" s="44"/>
    </row>
    <row r="223" spans="1:8" ht="12.75">
      <c r="A223" s="173"/>
      <c r="B223" s="120"/>
      <c r="C223" s="59"/>
      <c r="D223" s="53"/>
      <c r="E223" s="35"/>
      <c r="F223" s="32" t="s">
        <v>293</v>
      </c>
      <c r="G223" s="81">
        <v>1642.81</v>
      </c>
      <c r="H223" s="44"/>
    </row>
    <row r="224" spans="1:8" ht="12.75">
      <c r="A224" s="173"/>
      <c r="B224" s="120"/>
      <c r="C224" s="59"/>
      <c r="D224" s="53"/>
      <c r="E224" s="35"/>
      <c r="F224" s="32" t="s">
        <v>294</v>
      </c>
      <c r="G224" s="81">
        <v>1226.54</v>
      </c>
      <c r="H224" s="44"/>
    </row>
    <row r="225" spans="1:8" ht="12.75">
      <c r="A225" s="173"/>
      <c r="B225" s="120"/>
      <c r="C225" s="59"/>
      <c r="D225" s="53"/>
      <c r="E225" s="35"/>
      <c r="F225" s="32" t="s">
        <v>295</v>
      </c>
      <c r="G225" s="81">
        <v>1100.25</v>
      </c>
      <c r="H225" s="44"/>
    </row>
    <row r="226" spans="1:8" ht="12.75">
      <c r="A226" s="173"/>
      <c r="B226" s="120"/>
      <c r="C226" s="59"/>
      <c r="D226" s="53"/>
      <c r="E226" s="35"/>
      <c r="F226" s="32"/>
      <c r="G226" s="81"/>
      <c r="H226" s="44"/>
    </row>
    <row r="227" spans="1:8" ht="12.75">
      <c r="A227" s="173"/>
      <c r="B227" s="120">
        <v>1746</v>
      </c>
      <c r="C227" s="59" t="s">
        <v>77</v>
      </c>
      <c r="D227" s="61"/>
      <c r="E227" s="35"/>
      <c r="F227" s="32" t="s">
        <v>296</v>
      </c>
      <c r="G227" s="81">
        <v>11253.89</v>
      </c>
      <c r="H227" s="44">
        <f>G227+G228+G229</f>
        <v>11678.91</v>
      </c>
    </row>
    <row r="228" spans="1:8" ht="12.75">
      <c r="A228" s="173"/>
      <c r="B228" s="120"/>
      <c r="C228" s="59"/>
      <c r="D228" s="8"/>
      <c r="E228" s="35"/>
      <c r="F228" s="32" t="s">
        <v>297</v>
      </c>
      <c r="G228" s="81">
        <v>425.02</v>
      </c>
      <c r="H228" s="44"/>
    </row>
    <row r="229" spans="1:8" ht="12.75">
      <c r="A229" s="173"/>
      <c r="B229" s="120"/>
      <c r="C229" s="59"/>
      <c r="D229" s="61"/>
      <c r="E229" s="35"/>
      <c r="F229" s="32"/>
      <c r="G229" s="81"/>
      <c r="H229" s="44"/>
    </row>
    <row r="230" spans="1:8" ht="12.75">
      <c r="A230" s="173"/>
      <c r="B230" s="120">
        <v>2080</v>
      </c>
      <c r="C230" s="59" t="s">
        <v>78</v>
      </c>
      <c r="D230" s="61"/>
      <c r="E230" s="35"/>
      <c r="F230" s="32" t="s">
        <v>298</v>
      </c>
      <c r="G230" s="81">
        <v>10693.2</v>
      </c>
      <c r="H230" s="44">
        <f>G230+G231+G232</f>
        <v>12266.130000000001</v>
      </c>
    </row>
    <row r="231" spans="1:8" ht="12.75">
      <c r="A231" s="173"/>
      <c r="B231" s="120"/>
      <c r="C231" s="59"/>
      <c r="D231" s="8"/>
      <c r="E231" s="35"/>
      <c r="F231" s="32" t="s">
        <v>299</v>
      </c>
      <c r="G231" s="81">
        <v>1572.93</v>
      </c>
      <c r="H231" s="44"/>
    </row>
    <row r="232" spans="1:8" ht="12.75">
      <c r="A232" s="173"/>
      <c r="B232" s="120"/>
      <c r="C232" s="59"/>
      <c r="D232" s="61"/>
      <c r="E232" s="35"/>
      <c r="F232" s="32"/>
      <c r="G232" s="81"/>
      <c r="H232" s="44"/>
    </row>
    <row r="233" spans="1:8" ht="12.75">
      <c r="A233" s="173"/>
      <c r="B233" s="40">
        <v>2213</v>
      </c>
      <c r="C233" s="59" t="s">
        <v>79</v>
      </c>
      <c r="D233" s="61"/>
      <c r="E233" s="35"/>
      <c r="F233" s="32" t="s">
        <v>300</v>
      </c>
      <c r="G233" s="81">
        <v>2207.81</v>
      </c>
      <c r="H233" s="44">
        <f>G233+G234+G235+G236+G237</f>
        <v>31122.15</v>
      </c>
    </row>
    <row r="234" spans="1:8" ht="12.75">
      <c r="A234" s="173"/>
      <c r="B234" s="40"/>
      <c r="C234" s="59" t="s">
        <v>80</v>
      </c>
      <c r="D234" s="8"/>
      <c r="E234" s="35"/>
      <c r="F234" s="32" t="s">
        <v>301</v>
      </c>
      <c r="G234" s="81">
        <v>27022.24</v>
      </c>
      <c r="H234" s="44"/>
    </row>
    <row r="235" spans="1:8" ht="12.75">
      <c r="A235" s="173"/>
      <c r="B235" s="40"/>
      <c r="C235" s="59"/>
      <c r="D235" s="61"/>
      <c r="E235" s="35"/>
      <c r="F235" s="32" t="s">
        <v>302</v>
      </c>
      <c r="G235" s="81">
        <v>85.5</v>
      </c>
      <c r="H235" s="44"/>
    </row>
    <row r="236" spans="1:8" ht="12.75">
      <c r="A236" s="173"/>
      <c r="B236" s="40"/>
      <c r="C236" s="59"/>
      <c r="D236" s="61"/>
      <c r="E236" s="35"/>
      <c r="F236" s="32" t="s">
        <v>303</v>
      </c>
      <c r="G236" s="81">
        <v>1806.6</v>
      </c>
      <c r="H236" s="44"/>
    </row>
    <row r="237" spans="1:8" ht="12.75">
      <c r="A237" s="173"/>
      <c r="B237" s="40"/>
      <c r="C237" s="59"/>
      <c r="D237" s="61"/>
      <c r="E237" s="35"/>
      <c r="F237" s="32"/>
      <c r="G237" s="81"/>
      <c r="H237" s="44"/>
    </row>
    <row r="238" spans="1:8" ht="12.75">
      <c r="A238" s="173"/>
      <c r="B238" s="40">
        <v>3122</v>
      </c>
      <c r="C238" s="59" t="s">
        <v>81</v>
      </c>
      <c r="D238" s="61"/>
      <c r="E238" s="35"/>
      <c r="F238" s="32" t="s">
        <v>304</v>
      </c>
      <c r="G238" s="81">
        <v>46749.93</v>
      </c>
      <c r="H238" s="44">
        <f>G238+G239+G240</f>
        <v>47959.5</v>
      </c>
    </row>
    <row r="239" spans="1:8" ht="12.75">
      <c r="A239" s="173"/>
      <c r="B239" s="40"/>
      <c r="C239" s="59" t="s">
        <v>82</v>
      </c>
      <c r="D239" s="8"/>
      <c r="E239" s="35"/>
      <c r="F239" s="32" t="s">
        <v>305</v>
      </c>
      <c r="G239" s="81">
        <v>1209.57</v>
      </c>
      <c r="H239" s="44"/>
    </row>
    <row r="240" spans="1:8" ht="12.75">
      <c r="A240" s="173"/>
      <c r="B240" s="40"/>
      <c r="C240" s="59"/>
      <c r="D240" s="61"/>
      <c r="E240" s="35"/>
      <c r="F240" s="32"/>
      <c r="G240" s="81"/>
      <c r="H240" s="44"/>
    </row>
    <row r="241" spans="1:8" ht="12.75">
      <c r="A241" s="173"/>
      <c r="B241" s="40">
        <v>1718</v>
      </c>
      <c r="C241" s="59" t="s">
        <v>83</v>
      </c>
      <c r="D241" s="61"/>
      <c r="E241" s="35"/>
      <c r="F241" s="32" t="s">
        <v>306</v>
      </c>
      <c r="G241" s="81">
        <v>13611.09</v>
      </c>
      <c r="H241" s="44">
        <f>G241+G242+G243</f>
        <v>14362.98</v>
      </c>
    </row>
    <row r="242" spans="1:8" ht="12.75">
      <c r="A242" s="173"/>
      <c r="B242" s="117"/>
      <c r="C242" s="63" t="s">
        <v>84</v>
      </c>
      <c r="D242" s="61"/>
      <c r="E242" s="24"/>
      <c r="F242" s="32" t="s">
        <v>307</v>
      </c>
      <c r="G242" s="28">
        <v>751.89</v>
      </c>
      <c r="H242" s="26"/>
    </row>
    <row r="243" spans="1:8" ht="12.75">
      <c r="A243" s="173"/>
      <c r="B243" s="120"/>
      <c r="C243" s="59"/>
      <c r="D243" s="124"/>
      <c r="E243" s="35"/>
      <c r="F243" s="32"/>
      <c r="G243" s="81"/>
      <c r="H243" s="44"/>
    </row>
    <row r="244" spans="1:8" ht="12.75">
      <c r="A244" s="173"/>
      <c r="B244" s="40">
        <v>2191</v>
      </c>
      <c r="C244" s="59" t="s">
        <v>85</v>
      </c>
      <c r="D244" s="61"/>
      <c r="E244" s="35"/>
      <c r="F244" s="32" t="s">
        <v>191</v>
      </c>
      <c r="G244" s="81">
        <v>18558.31</v>
      </c>
      <c r="H244" s="44">
        <f>G244+G245+G246</f>
        <v>19392.98</v>
      </c>
    </row>
    <row r="245" spans="1:8" ht="12.75">
      <c r="A245" s="173"/>
      <c r="B245" s="40"/>
      <c r="C245" s="59" t="s">
        <v>86</v>
      </c>
      <c r="D245" s="61"/>
      <c r="E245" s="35"/>
      <c r="F245" s="32" t="s">
        <v>177</v>
      </c>
      <c r="G245" s="81">
        <v>834.67</v>
      </c>
      <c r="H245" s="44"/>
    </row>
    <row r="246" spans="1:8" ht="12.75">
      <c r="A246" s="173"/>
      <c r="B246" s="40"/>
      <c r="C246" s="59"/>
      <c r="D246" s="124"/>
      <c r="E246" s="35"/>
      <c r="F246" s="32"/>
      <c r="G246" s="81"/>
      <c r="H246" s="44"/>
    </row>
    <row r="247" spans="1:8" ht="12.75">
      <c r="A247" s="173"/>
      <c r="B247" s="40">
        <v>2486</v>
      </c>
      <c r="C247" s="59" t="s">
        <v>93</v>
      </c>
      <c r="D247" s="61"/>
      <c r="E247" s="35"/>
      <c r="F247" s="32" t="s">
        <v>200</v>
      </c>
      <c r="G247" s="81">
        <v>19602.71</v>
      </c>
      <c r="H247" s="44">
        <f>G247+G248+G249</f>
        <v>20649.09</v>
      </c>
    </row>
    <row r="248" spans="1:8" ht="12.75">
      <c r="A248" s="173"/>
      <c r="B248" s="40"/>
      <c r="C248" s="59" t="s">
        <v>94</v>
      </c>
      <c r="D248" s="61"/>
      <c r="E248" s="35"/>
      <c r="F248" s="32" t="s">
        <v>201</v>
      </c>
      <c r="G248" s="81">
        <v>1046.38</v>
      </c>
      <c r="H248" s="44"/>
    </row>
    <row r="249" spans="1:8" ht="12.75">
      <c r="A249" s="173"/>
      <c r="B249" s="40"/>
      <c r="C249" s="59"/>
      <c r="D249" s="124"/>
      <c r="E249" s="35"/>
      <c r="F249" s="62"/>
      <c r="G249" s="81"/>
      <c r="H249" s="44"/>
    </row>
    <row r="250" spans="1:9" ht="12.75">
      <c r="A250" s="173"/>
      <c r="B250" s="40">
        <v>3533</v>
      </c>
      <c r="C250" s="59" t="s">
        <v>113</v>
      </c>
      <c r="D250" s="124"/>
      <c r="E250" s="35"/>
      <c r="F250" s="62" t="s">
        <v>308</v>
      </c>
      <c r="G250" s="81">
        <v>7041.57</v>
      </c>
      <c r="H250" s="44">
        <f>G250+G251</f>
        <v>7266.03</v>
      </c>
      <c r="I250" s="3"/>
    </row>
    <row r="251" spans="1:8" ht="12.75">
      <c r="A251" s="173"/>
      <c r="B251" s="40"/>
      <c r="C251" s="59" t="s">
        <v>114</v>
      </c>
      <c r="D251" s="124"/>
      <c r="E251" s="35"/>
      <c r="F251" s="62" t="s">
        <v>309</v>
      </c>
      <c r="G251" s="81">
        <v>224.46</v>
      </c>
      <c r="H251" s="44"/>
    </row>
    <row r="252" spans="1:8" ht="12.75">
      <c r="A252" s="173"/>
      <c r="B252" s="40"/>
      <c r="C252" s="59"/>
      <c r="D252" s="124"/>
      <c r="E252" s="35"/>
      <c r="F252" s="62"/>
      <c r="G252" s="81"/>
      <c r="H252" s="44"/>
    </row>
    <row r="253" spans="1:8" ht="12.75">
      <c r="A253" s="173"/>
      <c r="B253" s="40">
        <v>3535</v>
      </c>
      <c r="C253" s="59" t="s">
        <v>115</v>
      </c>
      <c r="D253" s="124"/>
      <c r="E253" s="35"/>
      <c r="F253" s="62" t="s">
        <v>308</v>
      </c>
      <c r="G253" s="81">
        <v>8048.1</v>
      </c>
      <c r="H253" s="44">
        <f>G253+G254</f>
        <v>8509.710000000001</v>
      </c>
    </row>
    <row r="254" spans="1:8" ht="12.75">
      <c r="A254" s="173"/>
      <c r="B254" s="40"/>
      <c r="C254" s="59" t="s">
        <v>109</v>
      </c>
      <c r="D254" s="124"/>
      <c r="E254" s="35"/>
      <c r="F254" s="62" t="s">
        <v>309</v>
      </c>
      <c r="G254" s="81">
        <v>461.61</v>
      </c>
      <c r="H254" s="44"/>
    </row>
    <row r="255" spans="1:8" ht="12.75">
      <c r="A255" s="173"/>
      <c r="B255" s="40"/>
      <c r="C255" s="59"/>
      <c r="D255" s="124"/>
      <c r="E255" s="35"/>
      <c r="F255" s="62"/>
      <c r="G255" s="81"/>
      <c r="H255" s="44"/>
    </row>
    <row r="256" spans="1:8" ht="12.75">
      <c r="A256" s="173"/>
      <c r="B256" s="40">
        <v>3537</v>
      </c>
      <c r="C256" s="59" t="s">
        <v>110</v>
      </c>
      <c r="D256" s="124"/>
      <c r="E256" s="35"/>
      <c r="F256" s="62" t="s">
        <v>310</v>
      </c>
      <c r="G256" s="81">
        <v>55076.59</v>
      </c>
      <c r="H256" s="44">
        <f>G256+G257+G259+G258</f>
        <v>56997.34</v>
      </c>
    </row>
    <row r="257" spans="1:8" ht="12.75">
      <c r="A257" s="173"/>
      <c r="B257" s="40"/>
      <c r="C257" s="59" t="s">
        <v>111</v>
      </c>
      <c r="D257" s="124"/>
      <c r="E257" s="35"/>
      <c r="F257" s="62" t="s">
        <v>311</v>
      </c>
      <c r="G257" s="81">
        <v>1920.75</v>
      </c>
      <c r="H257" s="44"/>
    </row>
    <row r="258" spans="1:8" ht="12.75">
      <c r="A258" s="173"/>
      <c r="B258" s="40"/>
      <c r="C258" s="59"/>
      <c r="D258" s="124"/>
      <c r="E258" s="35"/>
      <c r="F258" s="62"/>
      <c r="G258" s="81"/>
      <c r="H258" s="44"/>
    </row>
    <row r="259" spans="1:8" ht="12.75">
      <c r="A259" s="173"/>
      <c r="B259" s="40"/>
      <c r="C259" s="59"/>
      <c r="D259" s="124"/>
      <c r="E259" s="35"/>
      <c r="F259" s="62"/>
      <c r="G259" s="81"/>
      <c r="H259" s="44"/>
    </row>
    <row r="260" spans="1:8" ht="12.75">
      <c r="A260" s="173"/>
      <c r="B260" s="40">
        <v>3539</v>
      </c>
      <c r="C260" s="59" t="s">
        <v>117</v>
      </c>
      <c r="D260" s="124"/>
      <c r="E260" s="35"/>
      <c r="F260" s="62" t="s">
        <v>312</v>
      </c>
      <c r="G260" s="81">
        <v>2378.79</v>
      </c>
      <c r="H260" s="44">
        <f>G260+G261+G262</f>
        <v>2519.22</v>
      </c>
    </row>
    <row r="261" spans="1:8" ht="12.75">
      <c r="A261" s="173"/>
      <c r="B261" s="40"/>
      <c r="C261" s="59" t="s">
        <v>118</v>
      </c>
      <c r="D261" s="124"/>
      <c r="E261" s="35"/>
      <c r="F261" s="62" t="s">
        <v>313</v>
      </c>
      <c r="G261" s="81">
        <v>140.43</v>
      </c>
      <c r="H261" s="44"/>
    </row>
    <row r="262" spans="1:8" ht="12.75">
      <c r="A262" s="173"/>
      <c r="B262" s="40"/>
      <c r="C262" s="59"/>
      <c r="D262" s="124"/>
      <c r="E262" s="35"/>
      <c r="F262" s="62"/>
      <c r="G262" s="81"/>
      <c r="H262" s="44"/>
    </row>
    <row r="263" spans="1:8" ht="13.5" thickBot="1">
      <c r="A263" s="173"/>
      <c r="B263" s="125"/>
      <c r="C263" s="126"/>
      <c r="D263" s="127"/>
      <c r="E263" s="128"/>
      <c r="F263" s="62"/>
      <c r="G263" s="129"/>
      <c r="H263" s="130"/>
    </row>
    <row r="264" spans="1:9" ht="13.5" thickBot="1">
      <c r="A264" s="174"/>
      <c r="B264" s="131"/>
      <c r="C264" s="67" t="s">
        <v>87</v>
      </c>
      <c r="D264" s="68"/>
      <c r="E264" s="69"/>
      <c r="F264" s="132"/>
      <c r="G264" s="133">
        <f>SUM(G11:G263)</f>
        <v>3714322.4800000004</v>
      </c>
      <c r="H264" s="111">
        <f>SUM(H11:H263)</f>
        <v>3714322.48</v>
      </c>
      <c r="I264" s="181"/>
    </row>
    <row r="265" spans="2:9" ht="12.75">
      <c r="B265" s="9"/>
      <c r="C265" s="3"/>
      <c r="D265" s="3"/>
      <c r="E265" s="4"/>
      <c r="F265" s="94"/>
      <c r="G265" s="5"/>
      <c r="H265" s="72"/>
      <c r="I265" s="181"/>
    </row>
    <row r="266" spans="2:9" ht="12.75">
      <c r="B266" s="9"/>
      <c r="C266" s="3"/>
      <c r="D266" s="3"/>
      <c r="E266" s="4"/>
      <c r="F266" s="94"/>
      <c r="G266" s="5"/>
      <c r="H266" s="30"/>
      <c r="I266" s="181"/>
    </row>
    <row r="267" spans="2:8" ht="12.75">
      <c r="B267" s="9"/>
      <c r="C267" s="3"/>
      <c r="D267" s="4"/>
      <c r="E267" s="5"/>
      <c r="F267" s="94"/>
      <c r="G267" s="5"/>
      <c r="H267" s="3"/>
    </row>
    <row r="268" spans="2:8" ht="12.75">
      <c r="B268" s="9"/>
      <c r="C268" s="3"/>
      <c r="D268" s="4"/>
      <c r="E268" s="5"/>
      <c r="F268" s="94"/>
      <c r="G268" s="3"/>
      <c r="H268" s="178"/>
    </row>
    <row r="269" spans="2:8" ht="12.75">
      <c r="B269" s="9"/>
      <c r="C269" s="3"/>
      <c r="D269" s="4"/>
      <c r="E269" s="5"/>
      <c r="F269" s="94"/>
      <c r="G269" s="3"/>
      <c r="H269" s="30"/>
    </row>
    <row r="270" spans="1:8" ht="12.75">
      <c r="A270" s="1" t="s">
        <v>2</v>
      </c>
      <c r="B270" s="1"/>
      <c r="C270" s="1"/>
      <c r="D270" s="3" t="s">
        <v>90</v>
      </c>
      <c r="E270" s="3"/>
      <c r="F270" s="94"/>
      <c r="G270" s="30"/>
      <c r="H270" s="3"/>
    </row>
    <row r="271" spans="1:8" ht="12.75">
      <c r="A271" s="1" t="s">
        <v>1</v>
      </c>
      <c r="B271" s="1"/>
      <c r="C271" s="1"/>
      <c r="D271" s="3"/>
      <c r="E271" s="3"/>
      <c r="F271" s="94"/>
      <c r="G271" s="30"/>
      <c r="H271" s="30"/>
    </row>
    <row r="272" spans="1:8" ht="12.75">
      <c r="A272" s="1"/>
      <c r="B272" s="1"/>
      <c r="C272" s="1"/>
      <c r="D272" s="3"/>
      <c r="E272" s="3"/>
      <c r="F272" s="94"/>
      <c r="G272" s="30"/>
      <c r="H272" s="30"/>
    </row>
    <row r="273" spans="1:8" ht="12.75">
      <c r="A273" s="4"/>
      <c r="B273" s="7"/>
      <c r="C273" s="8"/>
      <c r="D273" s="8" t="s">
        <v>105</v>
      </c>
      <c r="E273" s="8"/>
      <c r="F273" s="94"/>
      <c r="G273" s="5"/>
      <c r="H273" s="72"/>
    </row>
    <row r="274" spans="1:8" ht="12.75">
      <c r="A274" s="4"/>
      <c r="B274" s="7"/>
      <c r="C274" s="8"/>
      <c r="D274" s="8" t="s">
        <v>137</v>
      </c>
      <c r="E274" s="8"/>
      <c r="F274" s="94"/>
      <c r="G274" s="5"/>
      <c r="H274" s="72"/>
    </row>
    <row r="275" spans="1:8" ht="12.75">
      <c r="A275" s="3"/>
      <c r="B275" s="9"/>
      <c r="C275" s="3"/>
      <c r="D275" s="3"/>
      <c r="E275" s="4"/>
      <c r="F275" s="94"/>
      <c r="G275" s="5" t="s">
        <v>314</v>
      </c>
      <c r="H275" s="72"/>
    </row>
    <row r="276" spans="1:8" ht="12.75">
      <c r="A276" s="3"/>
      <c r="B276" s="2" t="s">
        <v>3</v>
      </c>
      <c r="C276" s="1"/>
      <c r="D276" s="4" t="s">
        <v>126</v>
      </c>
      <c r="E276" s="4"/>
      <c r="F276" s="94"/>
      <c r="G276" s="5"/>
      <c r="H276" s="72"/>
    </row>
    <row r="277" spans="1:8" ht="13.5" thickBot="1">
      <c r="A277" s="3"/>
      <c r="B277" s="9"/>
      <c r="C277" s="3"/>
      <c r="D277" s="3"/>
      <c r="E277" s="4"/>
      <c r="F277" s="94"/>
      <c r="G277" s="5"/>
      <c r="H277" s="72"/>
    </row>
    <row r="278" spans="1:8" ht="37.5" customHeight="1" thickBot="1">
      <c r="A278" s="10" t="s">
        <v>4</v>
      </c>
      <c r="B278" s="73" t="s">
        <v>91</v>
      </c>
      <c r="C278" s="10" t="s">
        <v>92</v>
      </c>
      <c r="D278" s="11" t="s">
        <v>6</v>
      </c>
      <c r="E278" s="12" t="s">
        <v>7</v>
      </c>
      <c r="F278" s="136" t="s">
        <v>8</v>
      </c>
      <c r="G278" s="14" t="s">
        <v>9</v>
      </c>
      <c r="H278" s="15" t="s">
        <v>10</v>
      </c>
    </row>
    <row r="279" spans="1:8" ht="12.75">
      <c r="A279" s="29"/>
      <c r="B279" s="22" t="s">
        <v>128</v>
      </c>
      <c r="C279" s="27" t="s">
        <v>104</v>
      </c>
      <c r="D279" s="17"/>
      <c r="E279" s="29"/>
      <c r="F279" s="25" t="s">
        <v>315</v>
      </c>
      <c r="G279" s="28">
        <v>10945.36</v>
      </c>
      <c r="H279" s="26">
        <f>G279+G280+G281</f>
        <v>11899.380000000001</v>
      </c>
    </row>
    <row r="280" spans="1:8" ht="12.75">
      <c r="A280" s="53"/>
      <c r="B280" s="36"/>
      <c r="C280" s="33"/>
      <c r="D280" s="34"/>
      <c r="E280" s="35"/>
      <c r="F280" s="25" t="s">
        <v>316</v>
      </c>
      <c r="G280" s="28">
        <v>954.02</v>
      </c>
      <c r="H280" s="44"/>
    </row>
    <row r="281" spans="1:8" ht="13.5" thickBot="1">
      <c r="A281" s="64"/>
      <c r="B281" s="36"/>
      <c r="C281" s="33"/>
      <c r="D281" s="34"/>
      <c r="E281" s="35"/>
      <c r="F281" s="62"/>
      <c r="G281" s="81"/>
      <c r="H281" s="44"/>
    </row>
    <row r="282" spans="1:8" ht="13.5" thickBot="1">
      <c r="A282" s="75" t="s">
        <v>90</v>
      </c>
      <c r="B282" s="76"/>
      <c r="C282" s="77"/>
      <c r="D282" s="78"/>
      <c r="E282" s="137"/>
      <c r="F282" s="132"/>
      <c r="G282" s="138">
        <f>SUM(G279:G281)</f>
        <v>11899.380000000001</v>
      </c>
      <c r="H282" s="79">
        <f>SUM(H279:H281)</f>
        <v>11899.380000000001</v>
      </c>
    </row>
    <row r="283" spans="1:8" ht="12.75">
      <c r="A283" s="134"/>
      <c r="B283" s="94"/>
      <c r="C283" s="175"/>
      <c r="D283" s="176"/>
      <c r="E283" s="177"/>
      <c r="F283" s="94"/>
      <c r="G283" s="178"/>
      <c r="H283" s="171"/>
    </row>
    <row r="284" spans="1:8" ht="12.75">
      <c r="A284" s="4"/>
      <c r="B284" s="7"/>
      <c r="C284" s="8"/>
      <c r="D284" s="8" t="s">
        <v>105</v>
      </c>
      <c r="E284" s="8"/>
      <c r="F284" s="94"/>
      <c r="G284" s="5"/>
      <c r="H284" s="72"/>
    </row>
    <row r="285" spans="1:8" ht="12.75">
      <c r="A285" s="4"/>
      <c r="B285" s="7"/>
      <c r="C285" s="8"/>
      <c r="D285" s="8" t="s">
        <v>137</v>
      </c>
      <c r="E285" s="8"/>
      <c r="F285" s="94"/>
      <c r="G285" s="5"/>
      <c r="H285" s="72"/>
    </row>
    <row r="286" spans="1:8" ht="12.75">
      <c r="A286" s="3"/>
      <c r="B286" s="9"/>
      <c r="C286" s="3"/>
      <c r="D286" s="3"/>
      <c r="E286" s="4"/>
      <c r="F286" s="94"/>
      <c r="G286" s="5" t="s">
        <v>314</v>
      </c>
      <c r="H286" s="72"/>
    </row>
    <row r="287" spans="1:8" ht="13.5" thickBot="1">
      <c r="A287" s="3"/>
      <c r="B287" s="2" t="s">
        <v>3</v>
      </c>
      <c r="C287" s="1"/>
      <c r="D287" s="4" t="s">
        <v>119</v>
      </c>
      <c r="E287" s="4"/>
      <c r="F287" s="94"/>
      <c r="G287" s="5"/>
      <c r="H287" s="72"/>
    </row>
    <row r="288" spans="1:8" ht="64.5" thickBot="1">
      <c r="A288" s="10" t="s">
        <v>4</v>
      </c>
      <c r="B288" s="73" t="s">
        <v>91</v>
      </c>
      <c r="C288" s="10" t="s">
        <v>92</v>
      </c>
      <c r="D288" s="11" t="s">
        <v>6</v>
      </c>
      <c r="E288" s="12" t="s">
        <v>7</v>
      </c>
      <c r="F288" s="136" t="s">
        <v>8</v>
      </c>
      <c r="G288" s="14" t="s">
        <v>9</v>
      </c>
      <c r="H288" s="15" t="s">
        <v>10</v>
      </c>
    </row>
    <row r="289" spans="1:8" ht="12.75">
      <c r="A289" s="29"/>
      <c r="B289" s="22" t="s">
        <v>129</v>
      </c>
      <c r="C289" s="27" t="s">
        <v>104</v>
      </c>
      <c r="D289" s="17"/>
      <c r="E289" s="29"/>
      <c r="F289" s="32" t="s">
        <v>212</v>
      </c>
      <c r="G289" s="28">
        <v>50000</v>
      </c>
      <c r="H289" s="26">
        <f>G289</f>
        <v>50000</v>
      </c>
    </row>
    <row r="290" spans="1:8" ht="12.75">
      <c r="A290" s="53"/>
      <c r="B290" s="36"/>
      <c r="C290" s="33"/>
      <c r="D290" s="34"/>
      <c r="E290" s="35"/>
      <c r="F290" s="32"/>
      <c r="G290" s="28"/>
      <c r="H290" s="44"/>
    </row>
    <row r="291" spans="1:8" ht="12.75">
      <c r="A291" s="64"/>
      <c r="B291" s="36"/>
      <c r="C291" s="33"/>
      <c r="D291" s="34"/>
      <c r="E291" s="35"/>
      <c r="F291" s="62"/>
      <c r="G291" s="81"/>
      <c r="H291" s="44"/>
    </row>
    <row r="292" spans="1:8" ht="12.75">
      <c r="A292" s="64"/>
      <c r="B292" s="36" t="s">
        <v>130</v>
      </c>
      <c r="C292" s="74" t="s">
        <v>107</v>
      </c>
      <c r="D292" s="17"/>
      <c r="E292" s="29"/>
      <c r="F292" s="32" t="s">
        <v>212</v>
      </c>
      <c r="G292" s="81">
        <v>38649.66</v>
      </c>
      <c r="H292" s="44">
        <f>G292</f>
        <v>38649.66</v>
      </c>
    </row>
    <row r="293" spans="1:8" ht="12.75">
      <c r="A293" s="64"/>
      <c r="B293" s="36"/>
      <c r="C293" s="41" t="s">
        <v>54</v>
      </c>
      <c r="D293" s="17"/>
      <c r="E293" s="24"/>
      <c r="F293" s="62"/>
      <c r="G293" s="81"/>
      <c r="H293" s="44"/>
    </row>
    <row r="294" spans="1:8" ht="13.5" thickBot="1">
      <c r="A294" s="64"/>
      <c r="B294" s="36"/>
      <c r="C294" s="33"/>
      <c r="D294" s="34"/>
      <c r="E294" s="35"/>
      <c r="F294" s="62"/>
      <c r="G294" s="81"/>
      <c r="H294" s="44"/>
    </row>
    <row r="295" spans="1:8" ht="13.5" thickBot="1">
      <c r="A295" s="75" t="s">
        <v>90</v>
      </c>
      <c r="B295" s="76"/>
      <c r="C295" s="77"/>
      <c r="D295" s="78"/>
      <c r="E295" s="137"/>
      <c r="F295" s="132"/>
      <c r="G295" s="138">
        <f>SUM(G289:G294)</f>
        <v>88649.66</v>
      </c>
      <c r="H295" s="79">
        <f>SUM(H289:H294)</f>
        <v>88649.66</v>
      </c>
    </row>
    <row r="296" spans="1:8" ht="12.75">
      <c r="A296" s="4"/>
      <c r="B296" s="7"/>
      <c r="C296" s="8"/>
      <c r="D296" s="8"/>
      <c r="E296" s="8"/>
      <c r="F296" s="94"/>
      <c r="G296" s="5"/>
      <c r="H296" s="72"/>
    </row>
    <row r="297" spans="1:8" ht="12.75">
      <c r="A297" s="3"/>
      <c r="B297" s="9"/>
      <c r="C297" s="3"/>
      <c r="D297" s="3"/>
      <c r="E297" s="4"/>
      <c r="F297" s="94"/>
      <c r="G297" s="5"/>
      <c r="H297" s="72"/>
    </row>
    <row r="298" spans="1:8" ht="12.75">
      <c r="A298" s="134"/>
      <c r="B298" s="94"/>
      <c r="C298" s="8"/>
      <c r="D298" s="8" t="s">
        <v>105</v>
      </c>
      <c r="E298" s="8"/>
      <c r="F298" s="178"/>
      <c r="G298" s="178"/>
      <c r="H298" s="171"/>
    </row>
    <row r="299" spans="1:8" ht="12.75">
      <c r="A299" s="134"/>
      <c r="B299" s="94"/>
      <c r="C299" s="8"/>
      <c r="D299" s="8" t="s">
        <v>137</v>
      </c>
      <c r="E299" s="8"/>
      <c r="F299" s="178"/>
      <c r="G299" s="178"/>
      <c r="H299" s="171"/>
    </row>
    <row r="300" spans="1:8" ht="12.75">
      <c r="A300" s="134"/>
      <c r="B300" s="94"/>
      <c r="C300" s="175"/>
      <c r="D300" s="176"/>
      <c r="E300" s="177"/>
      <c r="F300" s="178"/>
      <c r="G300" s="178"/>
      <c r="H300" s="171"/>
    </row>
    <row r="301" spans="1:8" ht="12.75">
      <c r="A301" s="3"/>
      <c r="B301" s="9"/>
      <c r="C301" s="3"/>
      <c r="D301" s="3"/>
      <c r="E301" s="4"/>
      <c r="F301" s="94"/>
      <c r="G301" s="5" t="s">
        <v>314</v>
      </c>
      <c r="H301" s="72"/>
    </row>
    <row r="302" spans="1:8" ht="13.5" thickBot="1">
      <c r="A302" s="3"/>
      <c r="B302" s="2" t="s">
        <v>3</v>
      </c>
      <c r="C302" s="1"/>
      <c r="D302" s="4" t="s">
        <v>127</v>
      </c>
      <c r="E302" s="4"/>
      <c r="F302" s="94"/>
      <c r="G302" s="5"/>
      <c r="H302" s="72"/>
    </row>
    <row r="303" spans="1:8" ht="30.75" customHeight="1" thickBot="1">
      <c r="A303" s="10" t="s">
        <v>4</v>
      </c>
      <c r="B303" s="73" t="s">
        <v>91</v>
      </c>
      <c r="C303" s="10" t="s">
        <v>92</v>
      </c>
      <c r="D303" s="11" t="s">
        <v>6</v>
      </c>
      <c r="E303" s="12" t="s">
        <v>7</v>
      </c>
      <c r="F303" s="136" t="s">
        <v>8</v>
      </c>
      <c r="G303" s="14" t="s">
        <v>9</v>
      </c>
      <c r="H303" s="15" t="s">
        <v>10</v>
      </c>
    </row>
    <row r="304" spans="1:8" ht="12.75">
      <c r="A304" s="64"/>
      <c r="B304" s="22" t="s">
        <v>317</v>
      </c>
      <c r="C304" s="27" t="s">
        <v>104</v>
      </c>
      <c r="D304" s="17"/>
      <c r="E304" s="29"/>
      <c r="F304" s="32" t="s">
        <v>200</v>
      </c>
      <c r="G304" s="81">
        <v>14457.92</v>
      </c>
      <c r="H304" s="20">
        <f>G304+G305+G306</f>
        <v>27225.47</v>
      </c>
    </row>
    <row r="305" spans="1:8" ht="12.75">
      <c r="A305" s="64"/>
      <c r="B305" s="36"/>
      <c r="C305" s="33"/>
      <c r="D305" s="34"/>
      <c r="E305" s="35"/>
      <c r="F305" s="32" t="s">
        <v>318</v>
      </c>
      <c r="G305" s="81">
        <v>12767.55</v>
      </c>
      <c r="H305" s="44"/>
    </row>
    <row r="306" spans="1:8" ht="13.5" thickBot="1">
      <c r="A306" s="64"/>
      <c r="B306" s="36"/>
      <c r="C306" s="33"/>
      <c r="D306" s="34"/>
      <c r="E306" s="35"/>
      <c r="F306" s="62"/>
      <c r="G306" s="54"/>
      <c r="H306" s="44"/>
    </row>
    <row r="307" spans="1:8" ht="13.5" thickBot="1">
      <c r="A307" s="75"/>
      <c r="B307" s="76"/>
      <c r="C307" s="77"/>
      <c r="D307" s="78"/>
      <c r="E307" s="137"/>
      <c r="F307" s="132"/>
      <c r="G307" s="138">
        <f>SUM(G304:G306)</f>
        <v>27225.47</v>
      </c>
      <c r="H307" s="79">
        <f>SUM(H304:H306)</f>
        <v>27225.47</v>
      </c>
    </row>
    <row r="308" spans="1:8" ht="12.75">
      <c r="A308" s="134"/>
      <c r="B308" s="94"/>
      <c r="C308" s="175"/>
      <c r="D308" s="176"/>
      <c r="E308" s="177"/>
      <c r="F308" s="94"/>
      <c r="G308" s="178"/>
      <c r="H308" s="171"/>
    </row>
    <row r="309" spans="1:8" ht="12.75">
      <c r="A309" s="134"/>
      <c r="B309" s="94"/>
      <c r="C309" s="175"/>
      <c r="D309" s="176"/>
      <c r="E309" s="177"/>
      <c r="F309" s="94"/>
      <c r="G309" s="178"/>
      <c r="H309" s="171"/>
    </row>
    <row r="310" spans="1:8" ht="12.75">
      <c r="A310" s="134"/>
      <c r="B310" s="94"/>
      <c r="C310" s="8"/>
      <c r="D310" s="8" t="s">
        <v>105</v>
      </c>
      <c r="E310" s="8"/>
      <c r="F310" s="178"/>
      <c r="G310" s="178"/>
      <c r="H310" s="171"/>
    </row>
    <row r="311" spans="1:8" ht="12.75">
      <c r="A311" s="134"/>
      <c r="B311" s="94"/>
      <c r="C311" s="8"/>
      <c r="D311" s="8" t="s">
        <v>137</v>
      </c>
      <c r="E311" s="8"/>
      <c r="F311" s="178"/>
      <c r="G311" s="178"/>
      <c r="H311" s="171"/>
    </row>
    <row r="312" spans="1:8" ht="12.75">
      <c r="A312" s="134"/>
      <c r="B312" s="94"/>
      <c r="C312" s="175"/>
      <c r="D312" s="176"/>
      <c r="E312" s="177"/>
      <c r="F312" s="178"/>
      <c r="G312" s="178"/>
      <c r="H312" s="171"/>
    </row>
    <row r="313" spans="1:8" ht="12.75">
      <c r="A313" s="3"/>
      <c r="B313" s="9"/>
      <c r="C313" s="3"/>
      <c r="D313" s="3"/>
      <c r="E313" s="4"/>
      <c r="F313" s="94"/>
      <c r="G313" s="5" t="s">
        <v>314</v>
      </c>
      <c r="H313" s="72"/>
    </row>
    <row r="314" spans="1:8" ht="13.5" customHeight="1" thickBot="1">
      <c r="A314" s="3"/>
      <c r="B314" s="2" t="s">
        <v>3</v>
      </c>
      <c r="C314" s="1"/>
      <c r="D314" s="4" t="s">
        <v>319</v>
      </c>
      <c r="E314" s="4"/>
      <c r="F314" s="94"/>
      <c r="G314" s="5"/>
      <c r="H314" s="72"/>
    </row>
    <row r="315" spans="1:8" ht="27.75" customHeight="1" thickBot="1">
      <c r="A315" s="10" t="s">
        <v>4</v>
      </c>
      <c r="B315" s="73" t="s">
        <v>91</v>
      </c>
      <c r="C315" s="10" t="s">
        <v>92</v>
      </c>
      <c r="D315" s="11" t="s">
        <v>6</v>
      </c>
      <c r="E315" s="12" t="s">
        <v>7</v>
      </c>
      <c r="F315" s="136" t="s">
        <v>8</v>
      </c>
      <c r="G315" s="14" t="s">
        <v>9</v>
      </c>
      <c r="H315" s="15" t="s">
        <v>10</v>
      </c>
    </row>
    <row r="316" spans="1:8" ht="12.75">
      <c r="A316" s="64"/>
      <c r="B316" s="22" t="s">
        <v>320</v>
      </c>
      <c r="C316" s="204" t="s">
        <v>321</v>
      </c>
      <c r="D316" s="205"/>
      <c r="E316" s="29"/>
      <c r="F316" s="62" t="s">
        <v>308</v>
      </c>
      <c r="G316" s="28">
        <v>5773.01</v>
      </c>
      <c r="H316" s="20">
        <f>G316+G317+G318</f>
        <v>5773.01</v>
      </c>
    </row>
    <row r="317" spans="1:8" ht="12.75">
      <c r="A317" s="64"/>
      <c r="B317" s="36"/>
      <c r="C317" s="33"/>
      <c r="D317" s="34"/>
      <c r="E317" s="35"/>
      <c r="F317" s="32"/>
      <c r="G317" s="28"/>
      <c r="H317" s="44"/>
    </row>
    <row r="318" spans="1:8" ht="13.5" thickBot="1">
      <c r="A318" s="64"/>
      <c r="B318" s="36"/>
      <c r="C318" s="33"/>
      <c r="D318" s="34"/>
      <c r="E318" s="35"/>
      <c r="F318" s="62"/>
      <c r="G318" s="54"/>
      <c r="H318" s="44"/>
    </row>
    <row r="319" spans="1:8" ht="13.5" thickBot="1">
      <c r="A319" s="75"/>
      <c r="B319" s="76"/>
      <c r="C319" s="77"/>
      <c r="D319" s="78"/>
      <c r="E319" s="137"/>
      <c r="F319" s="132"/>
      <c r="G319" s="138">
        <f>SUM(G316:G318)</f>
        <v>5773.01</v>
      </c>
      <c r="H319" s="79">
        <f>SUM(H316:H318)</f>
        <v>5773.01</v>
      </c>
    </row>
    <row r="320" spans="1:8" ht="12.75">
      <c r="A320" s="134"/>
      <c r="B320" s="94"/>
      <c r="C320" s="175"/>
      <c r="D320" s="176"/>
      <c r="E320" s="177"/>
      <c r="F320" s="94"/>
      <c r="G320" s="178"/>
      <c r="H320" s="171"/>
    </row>
    <row r="321" spans="1:8" ht="12.75">
      <c r="A321" s="134"/>
      <c r="B321" s="94"/>
      <c r="C321" s="175"/>
      <c r="D321" s="176"/>
      <c r="E321" s="177"/>
      <c r="F321" s="94"/>
      <c r="G321" s="178"/>
      <c r="H321" s="171"/>
    </row>
    <row r="322" spans="2:8" ht="12.75">
      <c r="B322" s="9"/>
      <c r="C322" s="3"/>
      <c r="D322" s="3"/>
      <c r="E322" s="5"/>
      <c r="F322" s="94"/>
      <c r="G322" s="30" t="s">
        <v>131</v>
      </c>
      <c r="H322" s="80">
        <f>H319+H307+H295+H282</f>
        <v>133547.52000000002</v>
      </c>
    </row>
    <row r="323" spans="2:8" ht="12.75">
      <c r="B323" s="9"/>
      <c r="C323" s="3"/>
      <c r="D323" s="3"/>
      <c r="E323" s="5"/>
      <c r="F323" s="94"/>
      <c r="G323" s="30" t="s">
        <v>132</v>
      </c>
      <c r="H323" s="80">
        <f>H322+H264</f>
        <v>3847870</v>
      </c>
    </row>
    <row r="324" spans="2:8" ht="12.75">
      <c r="B324" s="9"/>
      <c r="C324" s="3"/>
      <c r="D324" s="4"/>
      <c r="E324" s="3"/>
      <c r="F324" s="94"/>
      <c r="G324" s="3"/>
      <c r="H324" s="82"/>
    </row>
    <row r="325" spans="2:8" ht="12.75">
      <c r="B325" s="3"/>
      <c r="C325" s="3"/>
      <c r="D325" s="5" t="s">
        <v>88</v>
      </c>
      <c r="E325" s="3"/>
      <c r="F325" s="94"/>
      <c r="G325" s="3"/>
      <c r="H325" s="30"/>
    </row>
    <row r="326" spans="2:8" ht="12.75">
      <c r="B326" s="3"/>
      <c r="C326" s="3"/>
      <c r="D326" s="5" t="s">
        <v>89</v>
      </c>
      <c r="E326" s="3"/>
      <c r="F326" s="94"/>
      <c r="G326" s="3"/>
      <c r="H326" s="179"/>
    </row>
    <row r="327" spans="2:8" ht="12.75">
      <c r="B327" s="3"/>
      <c r="C327" s="3"/>
      <c r="E327" s="3"/>
      <c r="F327" s="94"/>
      <c r="G327" s="3"/>
      <c r="H327" s="30"/>
    </row>
    <row r="328" spans="2:8" ht="12.75">
      <c r="B328" s="3"/>
      <c r="C328" s="4"/>
      <c r="D328" s="80"/>
      <c r="E328" s="3"/>
      <c r="F328" s="94"/>
      <c r="G328" s="3"/>
      <c r="H328" s="82"/>
    </row>
    <row r="329" spans="2:8" ht="12.75">
      <c r="B329" s="3"/>
      <c r="C329" s="4"/>
      <c r="D329" s="3"/>
      <c r="E329" s="3"/>
      <c r="F329" s="94"/>
      <c r="G329" s="3"/>
      <c r="H329" s="30"/>
    </row>
    <row r="330" spans="2:8" ht="12.75">
      <c r="B330" s="3"/>
      <c r="D330" s="3"/>
      <c r="E330" s="3"/>
      <c r="F330" s="94"/>
      <c r="G330" s="3"/>
      <c r="H330" s="30"/>
    </row>
    <row r="331" spans="2:8" ht="12.75">
      <c r="B331" s="9"/>
      <c r="C331" s="3"/>
      <c r="D331" s="3"/>
      <c r="E331" s="3"/>
      <c r="F331" s="94"/>
      <c r="G331" s="3"/>
      <c r="H331" s="30"/>
    </row>
    <row r="332" spans="2:8" ht="12.75">
      <c r="B332" s="9"/>
      <c r="C332" s="3"/>
      <c r="D332" s="3"/>
      <c r="E332" s="3"/>
      <c r="F332" s="94"/>
      <c r="G332" s="3"/>
      <c r="H332" s="30"/>
    </row>
    <row r="333" spans="2:8" ht="12.75">
      <c r="B333" s="9"/>
      <c r="C333" s="3"/>
      <c r="D333" s="3"/>
      <c r="E333" s="3"/>
      <c r="F333" s="94"/>
      <c r="G333" s="3"/>
      <c r="H333" s="30"/>
    </row>
    <row r="334" spans="2:8" ht="12.75">
      <c r="B334" s="9"/>
      <c r="C334" s="3"/>
      <c r="D334" s="3"/>
      <c r="E334" s="3"/>
      <c r="F334" s="94"/>
      <c r="G334" s="3"/>
      <c r="H334" s="82"/>
    </row>
    <row r="335" spans="2:7" ht="12.75">
      <c r="B335" s="9"/>
      <c r="C335" s="3"/>
      <c r="D335" s="3"/>
      <c r="E335" s="3"/>
      <c r="F335" s="94"/>
      <c r="G335" s="3"/>
    </row>
    <row r="336" spans="2:8" ht="12.75">
      <c r="B336" s="9"/>
      <c r="C336" s="3"/>
      <c r="D336" s="3"/>
      <c r="E336" s="3"/>
      <c r="F336" s="94"/>
      <c r="G336" s="3"/>
      <c r="H336" s="82"/>
    </row>
    <row r="337" spans="2:8" ht="12.75">
      <c r="B337" s="9"/>
      <c r="C337" s="3"/>
      <c r="D337" s="3"/>
      <c r="E337" s="3"/>
      <c r="F337" s="94"/>
      <c r="G337" s="3"/>
      <c r="H337" s="3"/>
    </row>
    <row r="338" spans="2:8" ht="12.75">
      <c r="B338" s="9"/>
      <c r="C338" s="3"/>
      <c r="D338" s="3"/>
      <c r="E338" s="3"/>
      <c r="F338" s="94"/>
      <c r="G338" s="3"/>
      <c r="H338" s="30"/>
    </row>
    <row r="339" spans="2:8" ht="12.75">
      <c r="B339" s="9"/>
      <c r="C339" s="3"/>
      <c r="D339" s="3"/>
      <c r="E339" s="5"/>
      <c r="F339" s="94"/>
      <c r="G339" s="3"/>
      <c r="H339" s="180"/>
    </row>
    <row r="340" spans="7:8" ht="12.75">
      <c r="G340" s="181"/>
      <c r="H340" s="181"/>
    </row>
    <row r="341" ht="12.75">
      <c r="H341" s="18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workbookViewId="0" topLeftCell="A1">
      <selection activeCell="D4" sqref="D4:F4"/>
    </sheetView>
  </sheetViews>
  <sheetFormatPr defaultColWidth="9.140625" defaultRowHeight="12.75"/>
  <cols>
    <col min="1" max="1" width="2.8515625" style="3" customWidth="1"/>
    <col min="2" max="2" width="7.28125" style="9" customWidth="1"/>
    <col min="3" max="3" width="25.57421875" style="3" customWidth="1"/>
    <col min="4" max="4" width="21.8515625" style="3" customWidth="1"/>
    <col min="5" max="5" width="15.00390625" style="3" customWidth="1"/>
    <col min="6" max="6" width="20.140625" style="3" customWidth="1"/>
    <col min="7" max="7" width="14.28125" style="3" customWidth="1"/>
    <col min="8" max="8" width="14.8515625" style="3" customWidth="1"/>
    <col min="9" max="9" width="9.57421875" style="3" customWidth="1"/>
    <col min="10" max="10" width="13.421875" style="3" customWidth="1"/>
    <col min="11" max="11" width="10.28125" style="3" customWidth="1"/>
    <col min="12" max="12" width="13.7109375" style="3" customWidth="1"/>
    <col min="13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/>
      <c r="E4" s="4" t="s">
        <v>536</v>
      </c>
      <c r="F4" s="4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182"/>
      <c r="D6" s="206" t="s">
        <v>537</v>
      </c>
      <c r="E6" s="95" t="s">
        <v>322</v>
      </c>
      <c r="G6" s="5"/>
      <c r="H6" s="6"/>
    </row>
    <row r="7" spans="1:8" ht="12.75">
      <c r="A7" s="4"/>
      <c r="B7" s="7"/>
      <c r="C7" s="8"/>
      <c r="E7" s="114" t="s">
        <v>323</v>
      </c>
      <c r="G7" s="5"/>
      <c r="H7" s="6"/>
    </row>
    <row r="8" spans="2:8" ht="12.75">
      <c r="B8" s="2" t="s">
        <v>3</v>
      </c>
      <c r="C8" s="1"/>
      <c r="E8" s="4"/>
      <c r="F8" s="5"/>
      <c r="G8" s="5" t="s">
        <v>324</v>
      </c>
      <c r="H8" s="6"/>
    </row>
    <row r="9" spans="5:8" ht="13.5" thickBot="1">
      <c r="E9" s="4"/>
      <c r="F9" s="5"/>
      <c r="G9" s="5"/>
      <c r="H9" s="6"/>
    </row>
    <row r="10" spans="1:8" ht="23.25" customHeight="1" thickBot="1">
      <c r="A10" s="10" t="s">
        <v>4</v>
      </c>
      <c r="B10" s="73" t="s">
        <v>106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96"/>
      <c r="B11" s="97">
        <v>1956</v>
      </c>
      <c r="C11" s="16" t="s">
        <v>11</v>
      </c>
      <c r="D11" s="17"/>
      <c r="E11" s="18"/>
      <c r="F11" s="19" t="s">
        <v>325</v>
      </c>
      <c r="G11" s="86">
        <v>641.19</v>
      </c>
      <c r="H11" s="20">
        <f>G11+G12+G13+G14+G15</f>
        <v>3281.05</v>
      </c>
    </row>
    <row r="12" spans="1:8" ht="12.75">
      <c r="A12" s="29"/>
      <c r="B12" s="22"/>
      <c r="C12" s="23" t="s">
        <v>12</v>
      </c>
      <c r="D12" s="17"/>
      <c r="E12" s="24"/>
      <c r="F12" s="25" t="s">
        <v>326</v>
      </c>
      <c r="G12" s="28">
        <v>401.51</v>
      </c>
      <c r="H12" s="26"/>
    </row>
    <row r="13" spans="1:8" ht="12.75">
      <c r="A13" s="29"/>
      <c r="B13" s="22"/>
      <c r="C13" s="23"/>
      <c r="D13" s="17"/>
      <c r="E13" s="24"/>
      <c r="F13" s="25" t="s">
        <v>327</v>
      </c>
      <c r="G13" s="28">
        <v>11.43</v>
      </c>
      <c r="H13" s="26"/>
    </row>
    <row r="14" spans="1:8" ht="12.75">
      <c r="A14" s="29"/>
      <c r="B14" s="22"/>
      <c r="C14" s="23"/>
      <c r="D14" s="17"/>
      <c r="E14" s="24"/>
      <c r="F14" s="25" t="s">
        <v>328</v>
      </c>
      <c r="G14" s="28">
        <v>382.79</v>
      </c>
      <c r="H14" s="26"/>
    </row>
    <row r="15" spans="1:8" ht="12.75">
      <c r="A15" s="29"/>
      <c r="B15" s="22"/>
      <c r="C15" s="23"/>
      <c r="D15" s="17"/>
      <c r="E15" s="24"/>
      <c r="F15" s="25" t="s">
        <v>329</v>
      </c>
      <c r="G15" s="28">
        <v>1844.13</v>
      </c>
      <c r="H15" s="26"/>
    </row>
    <row r="16" spans="1:8" ht="12.75">
      <c r="A16" s="29"/>
      <c r="B16" s="22"/>
      <c r="C16" s="23"/>
      <c r="D16" s="17"/>
      <c r="E16" s="24"/>
      <c r="F16" s="25"/>
      <c r="G16" s="28"/>
      <c r="H16" s="26"/>
    </row>
    <row r="17" spans="1:8" ht="12.75">
      <c r="A17" s="29"/>
      <c r="B17" s="22">
        <v>1959</v>
      </c>
      <c r="C17" s="27" t="s">
        <v>14</v>
      </c>
      <c r="D17" s="17"/>
      <c r="E17" s="24"/>
      <c r="F17" s="25"/>
      <c r="G17" s="28"/>
      <c r="H17" s="26">
        <f>G17+G18</f>
        <v>0</v>
      </c>
    </row>
    <row r="18" spans="1:8" ht="12.75">
      <c r="A18" s="29"/>
      <c r="B18" s="22"/>
      <c r="C18" s="23" t="s">
        <v>16</v>
      </c>
      <c r="D18" s="17"/>
      <c r="E18" s="24"/>
      <c r="F18" s="25"/>
      <c r="G18" s="28"/>
      <c r="H18" s="26"/>
    </row>
    <row r="19" spans="1:8" ht="12.75">
      <c r="A19" s="29"/>
      <c r="B19" s="22"/>
      <c r="C19" s="23"/>
      <c r="D19" s="17"/>
      <c r="E19" s="24"/>
      <c r="F19" s="25"/>
      <c r="G19" s="28"/>
      <c r="H19" s="26"/>
    </row>
    <row r="20" spans="1:8" ht="12.75">
      <c r="A20" s="29"/>
      <c r="B20" s="22">
        <v>1960</v>
      </c>
      <c r="C20" s="27" t="s">
        <v>17</v>
      </c>
      <c r="D20" s="17"/>
      <c r="E20" s="24"/>
      <c r="F20" s="25" t="s">
        <v>330</v>
      </c>
      <c r="G20" s="28">
        <v>235.06</v>
      </c>
      <c r="H20" s="26">
        <f>G20+G21</f>
        <v>1290.32</v>
      </c>
    </row>
    <row r="21" spans="1:8" ht="12.75">
      <c r="A21" s="29"/>
      <c r="B21" s="22"/>
      <c r="C21" s="23" t="s">
        <v>18</v>
      </c>
      <c r="D21" s="17"/>
      <c r="E21" s="24"/>
      <c r="F21" s="25" t="s">
        <v>331</v>
      </c>
      <c r="G21" s="28">
        <v>1055.26</v>
      </c>
      <c r="H21" s="26"/>
    </row>
    <row r="22" spans="1:8" ht="12.75">
      <c r="A22" s="29"/>
      <c r="B22" s="22"/>
      <c r="C22" s="23"/>
      <c r="D22" s="17"/>
      <c r="E22" s="24"/>
      <c r="F22" s="25"/>
      <c r="G22" s="28"/>
      <c r="H22" s="26"/>
    </row>
    <row r="23" spans="1:8" ht="12.75">
      <c r="A23" s="29"/>
      <c r="B23" s="22">
        <v>1961</v>
      </c>
      <c r="C23" s="27" t="s">
        <v>19</v>
      </c>
      <c r="D23" s="17"/>
      <c r="E23" s="24"/>
      <c r="F23" s="25" t="s">
        <v>332</v>
      </c>
      <c r="G23" s="28">
        <v>1669.89</v>
      </c>
      <c r="H23" s="26">
        <f>G23+G24+G25</f>
        <v>3351.37</v>
      </c>
    </row>
    <row r="24" spans="1:8" ht="12.75">
      <c r="A24" s="29"/>
      <c r="B24" s="22"/>
      <c r="C24" s="23" t="s">
        <v>20</v>
      </c>
      <c r="D24" s="17"/>
      <c r="E24" s="24"/>
      <c r="F24" s="25" t="s">
        <v>333</v>
      </c>
      <c r="G24" s="28">
        <v>904.97</v>
      </c>
      <c r="H24" s="26"/>
    </row>
    <row r="25" spans="1:8" ht="12.75">
      <c r="A25" s="29"/>
      <c r="B25" s="22"/>
      <c r="C25" s="23"/>
      <c r="D25" s="17"/>
      <c r="E25" s="24"/>
      <c r="F25" s="25" t="s">
        <v>326</v>
      </c>
      <c r="G25" s="28">
        <v>776.51</v>
      </c>
      <c r="H25" s="26"/>
    </row>
    <row r="26" spans="1:8" ht="15" customHeight="1">
      <c r="A26" s="29"/>
      <c r="B26" s="22"/>
      <c r="C26" s="23"/>
      <c r="D26" s="17"/>
      <c r="E26" s="24"/>
      <c r="F26" s="25"/>
      <c r="G26" s="28"/>
      <c r="H26" s="26"/>
    </row>
    <row r="27" spans="1:8" ht="12.75">
      <c r="A27" s="29"/>
      <c r="B27" s="22">
        <v>1962</v>
      </c>
      <c r="C27" s="27" t="s">
        <v>21</v>
      </c>
      <c r="D27" s="17"/>
      <c r="E27" s="24"/>
      <c r="F27" s="25" t="s">
        <v>334</v>
      </c>
      <c r="G27" s="28">
        <v>3238.93</v>
      </c>
      <c r="H27" s="26">
        <f>G27+G28+G29</f>
        <v>3238.93</v>
      </c>
    </row>
    <row r="28" spans="1:8" ht="12.75">
      <c r="A28" s="29"/>
      <c r="B28" s="22"/>
      <c r="C28" s="23" t="s">
        <v>22</v>
      </c>
      <c r="D28" s="17"/>
      <c r="E28" s="24"/>
      <c r="F28" s="25"/>
      <c r="G28" s="28"/>
      <c r="H28" s="26"/>
    </row>
    <row r="29" spans="1:8" ht="12.75">
      <c r="A29" s="29"/>
      <c r="B29" s="22"/>
      <c r="C29" s="23"/>
      <c r="D29" s="17"/>
      <c r="E29" s="24"/>
      <c r="F29" s="25"/>
      <c r="G29" s="28"/>
      <c r="H29" s="26"/>
    </row>
    <row r="30" spans="1:8" ht="12.75">
      <c r="A30" s="29"/>
      <c r="B30" s="22">
        <v>1963</v>
      </c>
      <c r="C30" s="27" t="s">
        <v>23</v>
      </c>
      <c r="D30" s="17"/>
      <c r="E30" s="24"/>
      <c r="F30" s="25" t="s">
        <v>335</v>
      </c>
      <c r="G30" s="28">
        <v>6448.68</v>
      </c>
      <c r="H30" s="26">
        <f>G30+G31+G32+G33+G34</f>
        <v>14418.55</v>
      </c>
    </row>
    <row r="31" spans="1:8" ht="12.75">
      <c r="A31" s="29"/>
      <c r="B31" s="22"/>
      <c r="C31" s="23" t="s">
        <v>13</v>
      </c>
      <c r="D31" s="17"/>
      <c r="E31" s="24"/>
      <c r="F31" s="31" t="s">
        <v>336</v>
      </c>
      <c r="G31" s="28">
        <v>420.73</v>
      </c>
      <c r="H31" s="26"/>
    </row>
    <row r="32" spans="1:8" ht="12.75">
      <c r="A32" s="29"/>
      <c r="B32" s="22"/>
      <c r="C32" s="23"/>
      <c r="D32" s="17"/>
      <c r="E32" s="24"/>
      <c r="F32" s="25" t="s">
        <v>337</v>
      </c>
      <c r="G32" s="28">
        <v>1543.08</v>
      </c>
      <c r="H32" s="26"/>
    </row>
    <row r="33" spans="1:8" ht="14.25" customHeight="1">
      <c r="A33" s="29"/>
      <c r="B33" s="22"/>
      <c r="C33" s="23"/>
      <c r="D33" s="17"/>
      <c r="E33" s="24"/>
      <c r="F33" s="25" t="s">
        <v>338</v>
      </c>
      <c r="G33" s="28">
        <v>923.16</v>
      </c>
      <c r="H33" s="26"/>
    </row>
    <row r="34" spans="1:9" ht="13.5" customHeight="1">
      <c r="A34" s="29"/>
      <c r="B34" s="22"/>
      <c r="C34" s="23"/>
      <c r="D34" s="17"/>
      <c r="E34" s="24"/>
      <c r="F34" s="25" t="s">
        <v>339</v>
      </c>
      <c r="G34" s="28">
        <v>5082.9</v>
      </c>
      <c r="H34" s="26"/>
      <c r="I34" s="1"/>
    </row>
    <row r="35" spans="1:8" ht="14.25" customHeight="1">
      <c r="A35" s="29"/>
      <c r="B35" s="22"/>
      <c r="C35" s="23"/>
      <c r="D35" s="17"/>
      <c r="E35" s="24"/>
      <c r="F35" s="25"/>
      <c r="G35" s="28"/>
      <c r="H35" s="26"/>
    </row>
    <row r="36" spans="1:9" ht="12.75">
      <c r="A36" s="29"/>
      <c r="B36" s="22">
        <v>1964</v>
      </c>
      <c r="C36" s="27" t="s">
        <v>24</v>
      </c>
      <c r="D36" s="17"/>
      <c r="E36" s="24"/>
      <c r="F36" s="25" t="s">
        <v>340</v>
      </c>
      <c r="G36" s="28">
        <v>294.95</v>
      </c>
      <c r="H36" s="26">
        <f>G36+G37+G39</f>
        <v>294.95</v>
      </c>
      <c r="I36" s="1"/>
    </row>
    <row r="37" spans="1:8" ht="12.75">
      <c r="A37" s="29"/>
      <c r="B37" s="22"/>
      <c r="C37" s="23" t="s">
        <v>15</v>
      </c>
      <c r="D37" s="17"/>
      <c r="E37" s="24"/>
      <c r="F37" s="25"/>
      <c r="G37" s="28"/>
      <c r="H37" s="26"/>
    </row>
    <row r="38" spans="1:8" ht="12.75">
      <c r="A38" s="29"/>
      <c r="B38" s="22"/>
      <c r="C38" s="23"/>
      <c r="D38" s="17"/>
      <c r="E38" s="24"/>
      <c r="F38" s="25"/>
      <c r="G38" s="28"/>
      <c r="H38" s="26"/>
    </row>
    <row r="39" spans="1:8" ht="12.75">
      <c r="A39" s="29"/>
      <c r="B39" s="22"/>
      <c r="C39" s="23"/>
      <c r="D39" s="17"/>
      <c r="E39" s="24"/>
      <c r="F39" s="25"/>
      <c r="G39" s="28"/>
      <c r="H39" s="26"/>
    </row>
    <row r="40" spans="1:9" ht="12.75">
      <c r="A40" s="29"/>
      <c r="B40" s="22">
        <v>1965</v>
      </c>
      <c r="C40" s="27" t="s">
        <v>25</v>
      </c>
      <c r="D40" s="17"/>
      <c r="E40" s="24"/>
      <c r="F40" s="29" t="s">
        <v>341</v>
      </c>
      <c r="G40" s="25">
        <v>426.44</v>
      </c>
      <c r="H40" s="26">
        <f>G40+G41</f>
        <v>426.44</v>
      </c>
      <c r="I40" s="30"/>
    </row>
    <row r="41" spans="1:8" ht="12.75">
      <c r="A41" s="29"/>
      <c r="B41" s="22"/>
      <c r="C41" s="23" t="s">
        <v>12</v>
      </c>
      <c r="D41" s="17"/>
      <c r="E41" s="24"/>
      <c r="F41" s="29"/>
      <c r="G41" s="25"/>
      <c r="H41" s="26"/>
    </row>
    <row r="42" spans="1:8" ht="12.75">
      <c r="A42" s="29"/>
      <c r="B42" s="22"/>
      <c r="C42" s="23"/>
      <c r="D42" s="17"/>
      <c r="E42" s="24"/>
      <c r="F42" s="29"/>
      <c r="G42" s="25"/>
      <c r="H42" s="26"/>
    </row>
    <row r="43" spans="1:8" ht="12.75">
      <c r="A43" s="29"/>
      <c r="B43" s="22">
        <v>1966</v>
      </c>
      <c r="C43" s="27" t="s">
        <v>26</v>
      </c>
      <c r="D43" s="17"/>
      <c r="E43" s="24"/>
      <c r="F43" s="25" t="s">
        <v>342</v>
      </c>
      <c r="G43" s="28">
        <v>1189.23</v>
      </c>
      <c r="H43" s="26">
        <f>G43+G44</f>
        <v>1189.23</v>
      </c>
    </row>
    <row r="44" spans="1:8" ht="12.75">
      <c r="A44" s="29"/>
      <c r="B44" s="22"/>
      <c r="C44" s="23" t="s">
        <v>12</v>
      </c>
      <c r="D44" s="17"/>
      <c r="E44" s="24"/>
      <c r="F44" s="25"/>
      <c r="G44" s="28"/>
      <c r="H44" s="26"/>
    </row>
    <row r="45" spans="1:8" ht="12.75">
      <c r="A45" s="29"/>
      <c r="B45" s="22"/>
      <c r="C45" s="23"/>
      <c r="D45" s="17"/>
      <c r="E45" s="24"/>
      <c r="F45" s="25"/>
      <c r="G45" s="28"/>
      <c r="H45" s="26"/>
    </row>
    <row r="46" spans="1:8" ht="12.75">
      <c r="A46" s="29"/>
      <c r="B46" s="22">
        <v>1967</v>
      </c>
      <c r="C46" s="27" t="s">
        <v>27</v>
      </c>
      <c r="D46" s="17"/>
      <c r="E46" s="24"/>
      <c r="F46" s="25" t="s">
        <v>332</v>
      </c>
      <c r="G46" s="28">
        <v>686.7</v>
      </c>
      <c r="H46" s="26">
        <f>G46+G47</f>
        <v>1599.15</v>
      </c>
    </row>
    <row r="47" spans="1:8" ht="12.75">
      <c r="A47" s="29"/>
      <c r="B47" s="22"/>
      <c r="C47" s="23" t="s">
        <v>12</v>
      </c>
      <c r="D47" s="17"/>
      <c r="E47" s="24"/>
      <c r="F47" s="25" t="s">
        <v>343</v>
      </c>
      <c r="G47" s="28">
        <v>912.45</v>
      </c>
      <c r="H47" s="26"/>
    </row>
    <row r="48" spans="1:8" ht="12.75">
      <c r="A48" s="29"/>
      <c r="B48" s="22"/>
      <c r="C48" s="23"/>
      <c r="D48" s="17"/>
      <c r="E48" s="24"/>
      <c r="F48" s="25"/>
      <c r="G48" s="28"/>
      <c r="H48" s="26"/>
    </row>
    <row r="49" spans="1:8" ht="12.75">
      <c r="A49" s="29"/>
      <c r="B49" s="22">
        <v>1968</v>
      </c>
      <c r="C49" s="27" t="s">
        <v>28</v>
      </c>
      <c r="D49" s="17"/>
      <c r="E49" s="24"/>
      <c r="F49" s="25" t="s">
        <v>344</v>
      </c>
      <c r="G49" s="28">
        <v>210.52</v>
      </c>
      <c r="H49" s="26">
        <f>G49+G50</f>
        <v>210.52</v>
      </c>
    </row>
    <row r="50" spans="1:8" ht="12.75">
      <c r="A50" s="29"/>
      <c r="B50" s="22"/>
      <c r="C50" s="23" t="s">
        <v>12</v>
      </c>
      <c r="D50" s="17"/>
      <c r="E50" s="24"/>
      <c r="F50" s="25"/>
      <c r="G50" s="28"/>
      <c r="H50" s="26"/>
    </row>
    <row r="51" spans="1:8" ht="12.75">
      <c r="A51" s="29"/>
      <c r="B51" s="22"/>
      <c r="C51" s="23"/>
      <c r="D51" s="17"/>
      <c r="E51" s="24"/>
      <c r="G51" s="88"/>
      <c r="H51" s="26"/>
    </row>
    <row r="52" spans="1:8" ht="12.75">
      <c r="A52" s="29"/>
      <c r="B52" s="22">
        <v>1970</v>
      </c>
      <c r="C52" s="27" t="s">
        <v>30</v>
      </c>
      <c r="D52" s="17"/>
      <c r="E52" s="24"/>
      <c r="F52" s="25" t="s">
        <v>345</v>
      </c>
      <c r="G52" s="28">
        <v>1606.28</v>
      </c>
      <c r="H52" s="26">
        <f>G52+G53+G54</f>
        <v>3804.63</v>
      </c>
    </row>
    <row r="53" spans="1:8" ht="12.75">
      <c r="A53" s="29"/>
      <c r="B53" s="22"/>
      <c r="C53" s="23" t="s">
        <v>12</v>
      </c>
      <c r="D53" s="17"/>
      <c r="E53" s="24"/>
      <c r="F53" s="25" t="s">
        <v>346</v>
      </c>
      <c r="G53" s="28">
        <v>2198.35</v>
      </c>
      <c r="H53" s="26"/>
    </row>
    <row r="54" spans="1:8" ht="12.75">
      <c r="A54" s="29"/>
      <c r="B54" s="22"/>
      <c r="C54" s="23"/>
      <c r="D54" s="17"/>
      <c r="E54" s="24"/>
      <c r="F54" s="25"/>
      <c r="G54" s="28"/>
      <c r="H54" s="26"/>
    </row>
    <row r="55" spans="1:8" ht="12.75">
      <c r="A55" s="29"/>
      <c r="B55" s="22">
        <v>1971</v>
      </c>
      <c r="C55" s="27" t="s">
        <v>31</v>
      </c>
      <c r="D55" s="17"/>
      <c r="E55" s="24"/>
      <c r="F55" s="25" t="s">
        <v>347</v>
      </c>
      <c r="G55" s="28">
        <v>499.92</v>
      </c>
      <c r="H55" s="26">
        <f>G55+G56</f>
        <v>790.08</v>
      </c>
    </row>
    <row r="56" spans="1:8" ht="12.75">
      <c r="A56" s="29"/>
      <c r="B56" s="22"/>
      <c r="C56" s="23" t="s">
        <v>15</v>
      </c>
      <c r="D56" s="17"/>
      <c r="E56" s="24"/>
      <c r="F56" s="25" t="s">
        <v>344</v>
      </c>
      <c r="G56" s="28">
        <v>290.16</v>
      </c>
      <c r="H56" s="26"/>
    </row>
    <row r="57" spans="1:8" ht="12.75">
      <c r="A57" s="29"/>
      <c r="B57" s="22"/>
      <c r="C57" s="23"/>
      <c r="D57" s="17"/>
      <c r="E57" s="24"/>
      <c r="F57" s="25"/>
      <c r="G57" s="28"/>
      <c r="H57" s="26"/>
    </row>
    <row r="58" spans="1:8" ht="12.75">
      <c r="A58" s="29"/>
      <c r="B58" s="22">
        <v>1972</v>
      </c>
      <c r="C58" s="27" t="s">
        <v>32</v>
      </c>
      <c r="D58" s="17"/>
      <c r="E58" s="24"/>
      <c r="F58" s="25" t="s">
        <v>348</v>
      </c>
      <c r="G58" s="28">
        <v>1241.2</v>
      </c>
      <c r="H58" s="26">
        <f>G58+G59+G60</f>
        <v>1749.95</v>
      </c>
    </row>
    <row r="59" spans="1:8" ht="12.75">
      <c r="A59" s="29"/>
      <c r="B59" s="22"/>
      <c r="C59" s="23" t="s">
        <v>33</v>
      </c>
      <c r="D59" s="17"/>
      <c r="E59" s="24"/>
      <c r="F59" s="25" t="s">
        <v>349</v>
      </c>
      <c r="G59" s="28">
        <v>405.59</v>
      </c>
      <c r="H59" s="26"/>
    </row>
    <row r="60" spans="1:8" ht="12.75">
      <c r="A60" s="29"/>
      <c r="B60" s="22"/>
      <c r="C60" s="23"/>
      <c r="D60" s="17"/>
      <c r="E60" s="24"/>
      <c r="F60" s="25" t="s">
        <v>350</v>
      </c>
      <c r="G60" s="28">
        <v>103.16</v>
      </c>
      <c r="H60" s="26"/>
    </row>
    <row r="61" spans="1:8" ht="12.75">
      <c r="A61" s="29"/>
      <c r="B61" s="22"/>
      <c r="C61" s="23"/>
      <c r="D61" s="17"/>
      <c r="E61" s="24"/>
      <c r="F61" s="25"/>
      <c r="G61" s="28"/>
      <c r="H61" s="26"/>
    </row>
    <row r="62" spans="1:8" ht="12.75">
      <c r="A62" s="29"/>
      <c r="B62" s="22">
        <v>1973</v>
      </c>
      <c r="C62" s="27" t="s">
        <v>34</v>
      </c>
      <c r="D62" s="17"/>
      <c r="E62" s="24"/>
      <c r="F62" s="25" t="s">
        <v>351</v>
      </c>
      <c r="G62" s="28">
        <v>2112.18</v>
      </c>
      <c r="H62" s="26">
        <f>G62+G63</f>
        <v>2112.18</v>
      </c>
    </row>
    <row r="63" spans="1:8" ht="12.75">
      <c r="A63" s="29"/>
      <c r="B63" s="22"/>
      <c r="C63" s="23" t="s">
        <v>35</v>
      </c>
      <c r="D63" s="17"/>
      <c r="E63" s="24"/>
      <c r="F63" s="25"/>
      <c r="G63" s="28"/>
      <c r="H63" s="26"/>
    </row>
    <row r="64" spans="1:8" ht="12.75">
      <c r="A64" s="29"/>
      <c r="B64" s="22"/>
      <c r="C64" s="23"/>
      <c r="D64" s="17"/>
      <c r="E64" s="24"/>
      <c r="F64" s="25"/>
      <c r="G64" s="28"/>
      <c r="H64" s="26"/>
    </row>
    <row r="65" spans="1:8" ht="12.75">
      <c r="A65" s="29"/>
      <c r="B65" s="22">
        <v>1974</v>
      </c>
      <c r="C65" s="27" t="s">
        <v>36</v>
      </c>
      <c r="D65" s="17"/>
      <c r="E65" s="24"/>
      <c r="F65" s="25" t="s">
        <v>352</v>
      </c>
      <c r="G65" s="28">
        <v>392.98</v>
      </c>
      <c r="H65" s="26">
        <f>G65+G66</f>
        <v>392.98</v>
      </c>
    </row>
    <row r="66" spans="1:8" ht="12.75">
      <c r="A66" s="29"/>
      <c r="B66" s="22"/>
      <c r="C66" s="33" t="s">
        <v>37</v>
      </c>
      <c r="D66" s="34"/>
      <c r="E66" s="35"/>
      <c r="F66" s="25"/>
      <c r="G66" s="28"/>
      <c r="H66" s="26"/>
    </row>
    <row r="67" spans="1:8" ht="12.75">
      <c r="A67" s="29"/>
      <c r="B67" s="22"/>
      <c r="C67" s="33"/>
      <c r="D67" s="34"/>
      <c r="E67" s="35"/>
      <c r="F67" s="25"/>
      <c r="G67" s="28"/>
      <c r="H67" s="26"/>
    </row>
    <row r="68" spans="1:8" ht="12.75">
      <c r="A68" s="29"/>
      <c r="B68" s="22">
        <v>1975</v>
      </c>
      <c r="C68" s="27" t="s">
        <v>38</v>
      </c>
      <c r="D68" s="17"/>
      <c r="E68" s="24"/>
      <c r="F68" s="25" t="s">
        <v>353</v>
      </c>
      <c r="G68" s="28">
        <v>420.72</v>
      </c>
      <c r="H68" s="26">
        <f>G68+G69</f>
        <v>537.3100000000001</v>
      </c>
    </row>
    <row r="69" spans="1:8" ht="12.75">
      <c r="A69" s="29"/>
      <c r="B69" s="36"/>
      <c r="C69" s="23" t="s">
        <v>12</v>
      </c>
      <c r="D69" s="17"/>
      <c r="E69" s="24"/>
      <c r="F69" s="25" t="s">
        <v>354</v>
      </c>
      <c r="G69" s="28">
        <v>116.59</v>
      </c>
      <c r="H69" s="26"/>
    </row>
    <row r="70" spans="1:8" ht="12.75">
      <c r="A70" s="29"/>
      <c r="B70" s="36"/>
      <c r="C70" s="33"/>
      <c r="D70" s="34"/>
      <c r="E70" s="35"/>
      <c r="F70" s="25"/>
      <c r="G70" s="28"/>
      <c r="H70" s="26"/>
    </row>
    <row r="71" spans="1:8" ht="12.75">
      <c r="A71" s="29"/>
      <c r="B71" s="99">
        <v>1978</v>
      </c>
      <c r="C71" s="27" t="s">
        <v>39</v>
      </c>
      <c r="D71" s="17"/>
      <c r="E71" s="24"/>
      <c r="F71" s="25" t="s">
        <v>355</v>
      </c>
      <c r="G71" s="28">
        <v>2286.23</v>
      </c>
      <c r="H71" s="26">
        <f>G71+G72</f>
        <v>2286.23</v>
      </c>
    </row>
    <row r="72" spans="1:8" ht="12.75">
      <c r="A72" s="29"/>
      <c r="B72" s="22"/>
      <c r="C72" s="23" t="s">
        <v>13</v>
      </c>
      <c r="D72" s="17"/>
      <c r="E72" s="24"/>
      <c r="F72" s="25"/>
      <c r="G72" s="28"/>
      <c r="H72" s="26"/>
    </row>
    <row r="73" spans="1:8" ht="12.75">
      <c r="A73" s="29"/>
      <c r="B73" s="22"/>
      <c r="C73" s="23"/>
      <c r="D73" s="17"/>
      <c r="E73" s="24"/>
      <c r="F73" s="25"/>
      <c r="G73" s="28"/>
      <c r="H73" s="26"/>
    </row>
    <row r="74" spans="1:8" ht="12.75">
      <c r="A74" s="29"/>
      <c r="B74" s="99">
        <v>1979</v>
      </c>
      <c r="C74" s="27" t="s">
        <v>40</v>
      </c>
      <c r="D74" s="17"/>
      <c r="E74" s="24"/>
      <c r="F74" s="25" t="s">
        <v>356</v>
      </c>
      <c r="G74" s="28">
        <v>795.4</v>
      </c>
      <c r="H74" s="26">
        <f>G74+G75+G76</f>
        <v>1677.27</v>
      </c>
    </row>
    <row r="75" spans="1:8" ht="12.75">
      <c r="A75" s="29"/>
      <c r="B75" s="22"/>
      <c r="C75" s="23" t="s">
        <v>13</v>
      </c>
      <c r="D75" s="17"/>
      <c r="E75" s="24"/>
      <c r="F75" s="25" t="s">
        <v>357</v>
      </c>
      <c r="G75" s="28">
        <v>881.87</v>
      </c>
      <c r="H75" s="26"/>
    </row>
    <row r="76" spans="1:8" ht="12.75" customHeight="1">
      <c r="A76" s="29"/>
      <c r="B76" s="22"/>
      <c r="C76" s="23"/>
      <c r="D76" s="17"/>
      <c r="E76" s="24"/>
      <c r="F76" s="25"/>
      <c r="G76" s="28"/>
      <c r="H76" s="26"/>
    </row>
    <row r="77" spans="1:8" ht="12.75">
      <c r="A77" s="29"/>
      <c r="B77" s="99">
        <v>1982</v>
      </c>
      <c r="C77" s="27" t="s">
        <v>97</v>
      </c>
      <c r="D77" s="17"/>
      <c r="E77" s="24"/>
      <c r="F77" s="25" t="s">
        <v>357</v>
      </c>
      <c r="G77" s="28">
        <v>712.93</v>
      </c>
      <c r="H77" s="26">
        <f>G77+G78+G79</f>
        <v>712.93</v>
      </c>
    </row>
    <row r="78" spans="1:8" ht="12.75">
      <c r="A78" s="29"/>
      <c r="B78" s="22"/>
      <c r="C78" s="23" t="s">
        <v>12</v>
      </c>
      <c r="D78" s="17"/>
      <c r="E78" s="24"/>
      <c r="F78" s="25"/>
      <c r="G78" s="28"/>
      <c r="H78" s="26"/>
    </row>
    <row r="79" spans="1:8" ht="12.75">
      <c r="A79" s="29"/>
      <c r="B79" s="22"/>
      <c r="C79" s="23"/>
      <c r="D79" s="17"/>
      <c r="E79" s="24"/>
      <c r="F79" s="25"/>
      <c r="G79" s="28"/>
      <c r="H79" s="26"/>
    </row>
    <row r="80" spans="1:8" ht="12.75">
      <c r="A80" s="29"/>
      <c r="B80" s="99">
        <v>1983</v>
      </c>
      <c r="C80" s="27" t="s">
        <v>42</v>
      </c>
      <c r="D80" s="17"/>
      <c r="E80" s="24"/>
      <c r="F80" s="25" t="s">
        <v>358</v>
      </c>
      <c r="G80" s="28">
        <v>661</v>
      </c>
      <c r="H80" s="26">
        <f>G80+G81+G82+G83+G84</f>
        <v>5826.92</v>
      </c>
    </row>
    <row r="81" spans="1:8" ht="12.75">
      <c r="A81" s="29"/>
      <c r="B81" s="22"/>
      <c r="C81" s="23" t="s">
        <v>43</v>
      </c>
      <c r="D81" s="17"/>
      <c r="E81" s="24"/>
      <c r="F81" s="25" t="s">
        <v>359</v>
      </c>
      <c r="G81" s="28">
        <v>224.46</v>
      </c>
      <c r="H81" s="26"/>
    </row>
    <row r="82" spans="1:8" ht="12.75">
      <c r="A82" s="29"/>
      <c r="B82" s="22"/>
      <c r="C82" s="23"/>
      <c r="D82" s="17"/>
      <c r="E82" s="24"/>
      <c r="F82" s="25" t="s">
        <v>360</v>
      </c>
      <c r="G82" s="28">
        <v>395.54</v>
      </c>
      <c r="H82" s="26"/>
    </row>
    <row r="83" spans="1:8" ht="12.75">
      <c r="A83" s="29"/>
      <c r="B83" s="37"/>
      <c r="C83" s="38"/>
      <c r="D83" s="17"/>
      <c r="E83" s="24"/>
      <c r="F83" s="25" t="s">
        <v>361</v>
      </c>
      <c r="G83" s="28">
        <v>540.82</v>
      </c>
      <c r="H83" s="26"/>
    </row>
    <row r="84" spans="1:8" ht="12.75">
      <c r="A84" s="29"/>
      <c r="B84" s="37"/>
      <c r="C84" s="38"/>
      <c r="D84" s="17"/>
      <c r="E84" s="24"/>
      <c r="F84" s="25" t="s">
        <v>362</v>
      </c>
      <c r="G84" s="28">
        <v>4005.1</v>
      </c>
      <c r="H84" s="26"/>
    </row>
    <row r="85" spans="1:8" ht="12.75">
      <c r="A85" s="29"/>
      <c r="B85" s="37"/>
      <c r="C85" s="23"/>
      <c r="D85" s="17"/>
      <c r="E85" s="24"/>
      <c r="F85" s="25"/>
      <c r="G85" s="28"/>
      <c r="H85" s="26"/>
    </row>
    <row r="86" spans="1:8" ht="12.75">
      <c r="A86" s="29"/>
      <c r="B86" s="99">
        <v>1984</v>
      </c>
      <c r="C86" s="27" t="s">
        <v>44</v>
      </c>
      <c r="D86" s="17"/>
      <c r="E86" s="24"/>
      <c r="F86" s="25" t="s">
        <v>363</v>
      </c>
      <c r="G86" s="28">
        <v>519.33</v>
      </c>
      <c r="H86" s="26">
        <f>G86+G87</f>
        <v>519.33</v>
      </c>
    </row>
    <row r="87" spans="1:8" ht="12.75">
      <c r="A87" s="29"/>
      <c r="B87" s="22"/>
      <c r="C87" s="23" t="s">
        <v>12</v>
      </c>
      <c r="D87" s="17"/>
      <c r="E87" s="24"/>
      <c r="F87" s="25"/>
      <c r="G87" s="28"/>
      <c r="H87" s="26"/>
    </row>
    <row r="88" spans="1:8" ht="12.75">
      <c r="A88" s="29"/>
      <c r="B88" s="22"/>
      <c r="C88" s="23"/>
      <c r="D88" s="17"/>
      <c r="E88" s="24"/>
      <c r="F88" s="25"/>
      <c r="G88" s="28"/>
      <c r="H88" s="26"/>
    </row>
    <row r="89" spans="1:8" ht="12.75">
      <c r="A89" s="29"/>
      <c r="B89" s="99">
        <v>1985</v>
      </c>
      <c r="C89" s="27" t="s">
        <v>45</v>
      </c>
      <c r="D89" s="17"/>
      <c r="E89" s="24"/>
      <c r="F89" s="25" t="s">
        <v>364</v>
      </c>
      <c r="G89" s="25">
        <v>439.13</v>
      </c>
      <c r="H89" s="26">
        <f>G89+G90+G91</f>
        <v>439.13</v>
      </c>
    </row>
    <row r="90" spans="1:8" ht="12.75">
      <c r="A90" s="29"/>
      <c r="B90" s="22"/>
      <c r="C90" s="23" t="s">
        <v>12</v>
      </c>
      <c r="D90" s="17"/>
      <c r="E90" s="24"/>
      <c r="F90" s="25"/>
      <c r="G90" s="25"/>
      <c r="H90" s="39"/>
    </row>
    <row r="91" spans="1:8" ht="12.75">
      <c r="A91" s="29"/>
      <c r="B91" s="22"/>
      <c r="C91" s="23"/>
      <c r="D91" s="17"/>
      <c r="E91" s="24"/>
      <c r="F91" s="25"/>
      <c r="G91" s="25"/>
      <c r="H91" s="39"/>
    </row>
    <row r="92" spans="1:8" ht="12.75">
      <c r="A92" s="29"/>
      <c r="B92" s="99">
        <v>1986</v>
      </c>
      <c r="C92" s="27" t="s">
        <v>46</v>
      </c>
      <c r="D92" s="17"/>
      <c r="E92" s="24"/>
      <c r="F92" s="25"/>
      <c r="G92" s="28"/>
      <c r="H92" s="26">
        <f>G92+G93</f>
        <v>0</v>
      </c>
    </row>
    <row r="93" spans="1:8" ht="12.75">
      <c r="A93" s="29"/>
      <c r="B93" s="22"/>
      <c r="C93" s="23" t="s">
        <v>12</v>
      </c>
      <c r="D93" s="17"/>
      <c r="E93" s="24"/>
      <c r="F93" s="25"/>
      <c r="G93" s="28"/>
      <c r="H93" s="26"/>
    </row>
    <row r="94" spans="1:8" ht="13.5" thickBot="1">
      <c r="A94" s="29"/>
      <c r="B94" s="22"/>
      <c r="C94" s="23"/>
      <c r="D94" s="17"/>
      <c r="E94" s="24"/>
      <c r="F94" s="25"/>
      <c r="G94" s="28"/>
      <c r="H94" s="26"/>
    </row>
    <row r="95" spans="1:8" ht="12.75">
      <c r="A95" s="29"/>
      <c r="B95" s="170">
        <v>1981</v>
      </c>
      <c r="C95" s="41" t="s">
        <v>47</v>
      </c>
      <c r="D95" s="17"/>
      <c r="E95" s="24"/>
      <c r="F95" s="25" t="s">
        <v>365</v>
      </c>
      <c r="G95" s="28">
        <v>827.15</v>
      </c>
      <c r="H95" s="26">
        <f>G95+G96+G97</f>
        <v>827.15</v>
      </c>
    </row>
    <row r="96" spans="1:8" ht="12.75">
      <c r="A96" s="53"/>
      <c r="B96" s="62"/>
      <c r="C96" s="42" t="s">
        <v>12</v>
      </c>
      <c r="D96" s="34"/>
      <c r="E96" s="35"/>
      <c r="F96" s="25"/>
      <c r="G96" s="28"/>
      <c r="H96" s="26"/>
    </row>
    <row r="97" spans="1:8" ht="12.75">
      <c r="A97" s="53"/>
      <c r="B97" s="62"/>
      <c r="C97" s="42"/>
      <c r="D97" s="34"/>
      <c r="E97" s="35"/>
      <c r="F97" s="25"/>
      <c r="G97" s="28"/>
      <c r="H97" s="26"/>
    </row>
    <row r="98" spans="1:8" ht="12.75">
      <c r="A98" s="29"/>
      <c r="B98" s="100">
        <v>1989</v>
      </c>
      <c r="C98" s="43" t="s">
        <v>48</v>
      </c>
      <c r="D98" s="17"/>
      <c r="E98" s="24"/>
      <c r="F98" s="25" t="s">
        <v>366</v>
      </c>
      <c r="G98" s="28">
        <v>1076.29</v>
      </c>
      <c r="H98" s="26">
        <f>G98+G99+G100</f>
        <v>1076.29</v>
      </c>
    </row>
    <row r="99" spans="1:8" ht="12.75">
      <c r="A99" s="53"/>
      <c r="B99" s="62"/>
      <c r="C99" s="42" t="s">
        <v>12</v>
      </c>
      <c r="D99" s="34"/>
      <c r="E99" s="35"/>
      <c r="F99" s="25"/>
      <c r="G99" s="28"/>
      <c r="H99" s="26"/>
    </row>
    <row r="100" spans="1:8" ht="12" customHeight="1">
      <c r="A100" s="53"/>
      <c r="B100" s="62"/>
      <c r="C100" s="42"/>
      <c r="D100" s="34"/>
      <c r="E100" s="35"/>
      <c r="F100" s="25"/>
      <c r="G100" s="28"/>
      <c r="H100" s="101"/>
    </row>
    <row r="101" spans="1:8" ht="12.75">
      <c r="A101" s="21"/>
      <c r="B101" s="100">
        <v>1991</v>
      </c>
      <c r="C101" s="43" t="s">
        <v>49</v>
      </c>
      <c r="D101" s="17"/>
      <c r="E101" s="24"/>
      <c r="F101" s="25" t="s">
        <v>367</v>
      </c>
      <c r="G101" s="25">
        <v>184.46</v>
      </c>
      <c r="H101" s="26">
        <f>G101+G102</f>
        <v>184.46</v>
      </c>
    </row>
    <row r="102" spans="1:8" ht="12.75">
      <c r="A102" s="40"/>
      <c r="B102" s="62"/>
      <c r="C102" s="42" t="s">
        <v>12</v>
      </c>
      <c r="D102" s="34"/>
      <c r="E102" s="35"/>
      <c r="F102" s="28"/>
      <c r="G102" s="25"/>
      <c r="H102" s="44"/>
    </row>
    <row r="103" spans="1:8" ht="12.75">
      <c r="A103" s="40"/>
      <c r="B103" s="62"/>
      <c r="C103" s="42"/>
      <c r="D103" s="34"/>
      <c r="E103" s="35"/>
      <c r="F103" s="81"/>
      <c r="G103" s="81"/>
      <c r="H103" s="44"/>
    </row>
    <row r="104" spans="1:8" ht="12.75">
      <c r="A104" s="21"/>
      <c r="B104" s="100">
        <v>1990</v>
      </c>
      <c r="C104" s="43" t="s">
        <v>50</v>
      </c>
      <c r="D104" s="17"/>
      <c r="E104" s="24"/>
      <c r="F104" s="25" t="s">
        <v>368</v>
      </c>
      <c r="G104" s="25">
        <v>1057.58</v>
      </c>
      <c r="H104" s="26">
        <f>G104+G105</f>
        <v>1305.59</v>
      </c>
    </row>
    <row r="105" spans="1:8" ht="12.75">
      <c r="A105" s="21"/>
      <c r="B105" s="32"/>
      <c r="C105" s="45" t="s">
        <v>12</v>
      </c>
      <c r="D105" s="17"/>
      <c r="E105" s="24"/>
      <c r="F105" s="25" t="s">
        <v>369</v>
      </c>
      <c r="G105" s="25">
        <v>248.01</v>
      </c>
      <c r="H105" s="26"/>
    </row>
    <row r="106" spans="1:8" ht="13.5" customHeight="1">
      <c r="A106" s="21"/>
      <c r="B106" s="32"/>
      <c r="C106" s="45"/>
      <c r="D106" s="17"/>
      <c r="E106" s="24"/>
      <c r="F106" s="25"/>
      <c r="G106" s="25"/>
      <c r="H106" s="26"/>
    </row>
    <row r="107" spans="1:8" ht="12.75">
      <c r="A107" s="21"/>
      <c r="B107" s="102">
        <v>1993</v>
      </c>
      <c r="C107" s="46" t="s">
        <v>51</v>
      </c>
      <c r="D107" s="47"/>
      <c r="E107" s="48"/>
      <c r="F107" s="25" t="s">
        <v>370</v>
      </c>
      <c r="G107" s="25">
        <v>3327.67</v>
      </c>
      <c r="H107" s="26">
        <f>G107+G108+G109+G110</f>
        <v>8970.66</v>
      </c>
    </row>
    <row r="108" spans="1:8" ht="12.75">
      <c r="A108" s="21"/>
      <c r="B108" s="98"/>
      <c r="C108" s="50" t="s">
        <v>52</v>
      </c>
      <c r="D108" s="47"/>
      <c r="E108" s="48"/>
      <c r="F108" s="25" t="s">
        <v>371</v>
      </c>
      <c r="G108" s="25">
        <v>1344.13</v>
      </c>
      <c r="H108" s="26"/>
    </row>
    <row r="109" spans="1:8" ht="15" customHeight="1">
      <c r="A109" s="21"/>
      <c r="B109" s="98"/>
      <c r="C109" s="50"/>
      <c r="D109" s="47"/>
      <c r="E109" s="48"/>
      <c r="F109" s="25" t="s">
        <v>372</v>
      </c>
      <c r="G109" s="25">
        <v>3171.21</v>
      </c>
      <c r="H109" s="26"/>
    </row>
    <row r="110" spans="1:8" ht="13.5" customHeight="1">
      <c r="A110" s="21"/>
      <c r="B110" s="49"/>
      <c r="C110" s="50"/>
      <c r="D110" s="47"/>
      <c r="E110" s="48"/>
      <c r="F110" s="25" t="s">
        <v>373</v>
      </c>
      <c r="G110" s="25">
        <v>1127.65</v>
      </c>
      <c r="H110" s="26"/>
    </row>
    <row r="111" spans="1:8" ht="12.75" customHeight="1">
      <c r="A111" s="21"/>
      <c r="B111" s="49"/>
      <c r="C111" s="50"/>
      <c r="D111" s="47"/>
      <c r="E111" s="48"/>
      <c r="F111" s="25"/>
      <c r="G111" s="25"/>
      <c r="H111" s="26"/>
    </row>
    <row r="112" spans="1:8" ht="12.75">
      <c r="A112" s="21"/>
      <c r="B112" s="103">
        <v>1994</v>
      </c>
      <c r="C112" s="46" t="s">
        <v>53</v>
      </c>
      <c r="D112" s="47"/>
      <c r="E112" s="51"/>
      <c r="F112" s="25" t="s">
        <v>374</v>
      </c>
      <c r="G112" s="25">
        <v>268.76</v>
      </c>
      <c r="H112" s="26">
        <f>G112+G113</f>
        <v>593.05</v>
      </c>
    </row>
    <row r="113" spans="1:8" ht="12.75">
      <c r="A113" s="21"/>
      <c r="B113" s="103"/>
      <c r="C113" s="50" t="s">
        <v>54</v>
      </c>
      <c r="D113" s="47"/>
      <c r="E113" s="48"/>
      <c r="F113" s="25" t="s">
        <v>375</v>
      </c>
      <c r="G113" s="25">
        <v>324.29</v>
      </c>
      <c r="H113" s="26"/>
    </row>
    <row r="114" spans="1:8" ht="12.75">
      <c r="A114" s="21"/>
      <c r="B114" s="49"/>
      <c r="C114" s="50"/>
      <c r="D114" s="47"/>
      <c r="E114" s="48"/>
      <c r="F114" s="25"/>
      <c r="G114" s="25"/>
      <c r="H114" s="26"/>
    </row>
    <row r="115" spans="1:8" ht="12" customHeight="1">
      <c r="A115" s="21"/>
      <c r="B115" s="49"/>
      <c r="C115" s="46"/>
      <c r="D115" s="47"/>
      <c r="E115" s="48"/>
      <c r="F115" s="25"/>
      <c r="G115" s="25"/>
      <c r="H115" s="26"/>
    </row>
    <row r="116" spans="1:8" ht="12.75">
      <c r="A116" s="104"/>
      <c r="B116" s="32">
        <v>1995</v>
      </c>
      <c r="C116" s="43" t="s">
        <v>98</v>
      </c>
      <c r="D116" s="17"/>
      <c r="E116" s="24"/>
      <c r="F116" s="25" t="s">
        <v>376</v>
      </c>
      <c r="G116" s="25">
        <v>1277.62</v>
      </c>
      <c r="H116" s="26">
        <f>G116+G117</f>
        <v>1277.62</v>
      </c>
    </row>
    <row r="117" spans="1:8" ht="12.75">
      <c r="A117" s="21"/>
      <c r="B117" s="32"/>
      <c r="C117" s="45" t="s">
        <v>99</v>
      </c>
      <c r="D117" s="17"/>
      <c r="E117" s="24"/>
      <c r="F117" s="25"/>
      <c r="G117" s="25"/>
      <c r="H117" s="26"/>
    </row>
    <row r="118" spans="1:8" ht="12.75">
      <c r="A118" s="21"/>
      <c r="B118" s="32"/>
      <c r="C118" s="45"/>
      <c r="D118" s="17"/>
      <c r="E118" s="24"/>
      <c r="F118" s="25"/>
      <c r="G118" s="25"/>
      <c r="H118" s="26"/>
    </row>
    <row r="119" spans="1:8" ht="12.75">
      <c r="A119" s="21"/>
      <c r="B119" s="32"/>
      <c r="C119" s="45"/>
      <c r="D119" s="17"/>
      <c r="E119" s="24"/>
      <c r="F119" s="25"/>
      <c r="G119" s="25"/>
      <c r="H119" s="26"/>
    </row>
    <row r="120" spans="1:8" ht="12.75">
      <c r="A120" s="21"/>
      <c r="B120" s="98">
        <v>1996</v>
      </c>
      <c r="C120" s="46" t="s">
        <v>56</v>
      </c>
      <c r="D120" s="47"/>
      <c r="E120" s="48"/>
      <c r="F120" s="25" t="s">
        <v>377</v>
      </c>
      <c r="G120" s="25">
        <v>712.37</v>
      </c>
      <c r="H120" s="26">
        <f>G120+G121</f>
        <v>712.37</v>
      </c>
    </row>
    <row r="121" spans="1:8" ht="12.75">
      <c r="A121" s="21"/>
      <c r="B121" s="98"/>
      <c r="C121" s="50" t="s">
        <v>12</v>
      </c>
      <c r="D121" s="47"/>
      <c r="E121" s="48"/>
      <c r="F121" s="25"/>
      <c r="G121" s="25"/>
      <c r="H121" s="26"/>
    </row>
    <row r="122" spans="1:8" ht="14.25" customHeight="1">
      <c r="A122" s="21"/>
      <c r="B122" s="98"/>
      <c r="C122" s="46"/>
      <c r="D122" s="47"/>
      <c r="E122" s="48"/>
      <c r="F122" s="25"/>
      <c r="G122" s="25"/>
      <c r="H122" s="26"/>
    </row>
    <row r="123" spans="1:8" ht="12.75">
      <c r="A123" s="21"/>
      <c r="B123" s="32">
        <v>1997</v>
      </c>
      <c r="C123" s="43" t="s">
        <v>57</v>
      </c>
      <c r="D123" s="17"/>
      <c r="E123" s="24"/>
      <c r="F123" s="25" t="s">
        <v>378</v>
      </c>
      <c r="G123" s="25">
        <v>437.89</v>
      </c>
      <c r="H123" s="26">
        <f>G123+G124</f>
        <v>437.89</v>
      </c>
    </row>
    <row r="124" spans="1:8" ht="12.75">
      <c r="A124" s="21"/>
      <c r="B124" s="32"/>
      <c r="C124" s="45" t="s">
        <v>12</v>
      </c>
      <c r="D124" s="17"/>
      <c r="E124" s="24"/>
      <c r="F124" s="25"/>
      <c r="G124" s="25"/>
      <c r="H124" s="26"/>
    </row>
    <row r="125" spans="1:8" ht="12.75">
      <c r="A125" s="21"/>
      <c r="B125" s="32"/>
      <c r="C125" s="43"/>
      <c r="D125" s="17"/>
      <c r="E125" s="24"/>
      <c r="F125" s="25"/>
      <c r="G125" s="25"/>
      <c r="H125" s="26"/>
    </row>
    <row r="126" spans="1:8" ht="12.75">
      <c r="A126" s="21"/>
      <c r="B126" s="32">
        <v>1998</v>
      </c>
      <c r="C126" s="43" t="s">
        <v>58</v>
      </c>
      <c r="D126" s="17"/>
      <c r="E126" s="24"/>
      <c r="F126" s="25" t="s">
        <v>379</v>
      </c>
      <c r="G126" s="25">
        <v>703.42</v>
      </c>
      <c r="H126" s="26">
        <f>G126+G127</f>
        <v>703.42</v>
      </c>
    </row>
    <row r="127" spans="1:8" ht="12.75">
      <c r="A127" s="21"/>
      <c r="B127" s="32"/>
      <c r="C127" s="45" t="s">
        <v>33</v>
      </c>
      <c r="D127" s="17"/>
      <c r="E127" s="24"/>
      <c r="F127" s="25"/>
      <c r="G127" s="25"/>
      <c r="H127" s="26"/>
    </row>
    <row r="128" spans="1:8" ht="12.75">
      <c r="A128" s="21"/>
      <c r="B128" s="32"/>
      <c r="C128" s="43"/>
      <c r="D128" s="17"/>
      <c r="E128" s="24"/>
      <c r="F128" s="25"/>
      <c r="G128" s="25"/>
      <c r="H128" s="26"/>
    </row>
    <row r="129" spans="1:8" ht="12.75">
      <c r="A129" s="21"/>
      <c r="B129" s="32">
        <v>2000</v>
      </c>
      <c r="C129" s="43" t="s">
        <v>59</v>
      </c>
      <c r="D129" s="17"/>
      <c r="E129" s="24"/>
      <c r="F129" s="25" t="s">
        <v>380</v>
      </c>
      <c r="G129" s="25">
        <v>1411.78</v>
      </c>
      <c r="H129" s="26">
        <f>G129+G130</f>
        <v>1732.53</v>
      </c>
    </row>
    <row r="130" spans="1:8" ht="12.75">
      <c r="A130" s="21"/>
      <c r="B130" s="32"/>
      <c r="C130" s="45" t="s">
        <v>60</v>
      </c>
      <c r="D130" s="17"/>
      <c r="E130" s="24"/>
      <c r="F130" s="25" t="s">
        <v>381</v>
      </c>
      <c r="G130" s="25">
        <v>320.75</v>
      </c>
      <c r="H130" s="26"/>
    </row>
    <row r="131" spans="1:8" ht="12.75">
      <c r="A131" s="21"/>
      <c r="B131" s="32"/>
      <c r="C131" s="45"/>
      <c r="D131" s="17"/>
      <c r="E131" s="24"/>
      <c r="F131" s="25"/>
      <c r="G131" s="25"/>
      <c r="H131" s="26"/>
    </row>
    <row r="132" spans="1:8" ht="12.75">
      <c r="A132" s="21"/>
      <c r="B132" s="32">
        <v>2001</v>
      </c>
      <c r="C132" s="43" t="s">
        <v>61</v>
      </c>
      <c r="D132" s="17"/>
      <c r="E132" s="24"/>
      <c r="F132" s="25" t="s">
        <v>382</v>
      </c>
      <c r="G132" s="25">
        <v>323.83</v>
      </c>
      <c r="H132" s="26">
        <f>G132+G133</f>
        <v>323.83</v>
      </c>
    </row>
    <row r="133" spans="1:8" ht="12.75">
      <c r="A133" s="21"/>
      <c r="B133" s="32"/>
      <c r="C133" s="45" t="s">
        <v>62</v>
      </c>
      <c r="D133" s="17"/>
      <c r="E133" s="24"/>
      <c r="F133" s="25"/>
      <c r="G133" s="25"/>
      <c r="H133" s="26"/>
    </row>
    <row r="134" spans="1:8" ht="12.75">
      <c r="A134" s="21"/>
      <c r="B134" s="62"/>
      <c r="C134" s="52"/>
      <c r="D134" s="34"/>
      <c r="E134" s="35"/>
      <c r="F134" s="54"/>
      <c r="G134" s="54"/>
      <c r="H134" s="44"/>
    </row>
    <row r="135" spans="1:9" ht="12.75">
      <c r="A135" s="21"/>
      <c r="B135" s="62">
        <v>2002</v>
      </c>
      <c r="C135" s="52" t="s">
        <v>63</v>
      </c>
      <c r="D135" s="34"/>
      <c r="E135" s="35"/>
      <c r="F135" s="54" t="s">
        <v>383</v>
      </c>
      <c r="G135" s="54">
        <v>3586.39</v>
      </c>
      <c r="H135" s="44">
        <f>G135+G136+G137</f>
        <v>5243.78</v>
      </c>
      <c r="I135" s="1"/>
    </row>
    <row r="136" spans="1:8" ht="12.75">
      <c r="A136" s="21"/>
      <c r="B136" s="62"/>
      <c r="C136" s="42" t="s">
        <v>54</v>
      </c>
      <c r="D136" s="34"/>
      <c r="E136" s="35"/>
      <c r="F136" s="54" t="s">
        <v>384</v>
      </c>
      <c r="G136" s="54">
        <v>1657.39</v>
      </c>
      <c r="H136" s="44"/>
    </row>
    <row r="137" spans="1:8" ht="12.75">
      <c r="A137" s="21"/>
      <c r="B137" s="62"/>
      <c r="C137" s="52"/>
      <c r="D137" s="34"/>
      <c r="E137" s="35"/>
      <c r="F137" s="54"/>
      <c r="G137" s="54"/>
      <c r="H137" s="44"/>
    </row>
    <row r="138" spans="1:8" ht="12.75">
      <c r="A138" s="21"/>
      <c r="B138" s="62"/>
      <c r="C138" s="52"/>
      <c r="D138" s="34"/>
      <c r="E138" s="35"/>
      <c r="F138" s="54"/>
      <c r="G138" s="54"/>
      <c r="H138" s="44"/>
    </row>
    <row r="139" spans="1:8" ht="12.75">
      <c r="A139" s="21"/>
      <c r="B139" s="62">
        <v>2003</v>
      </c>
      <c r="C139" s="52" t="s">
        <v>64</v>
      </c>
      <c r="D139" s="34"/>
      <c r="E139" s="35"/>
      <c r="F139" s="54" t="s">
        <v>385</v>
      </c>
      <c r="G139" s="54">
        <v>303.69</v>
      </c>
      <c r="H139" s="44">
        <f>G139+G140</f>
        <v>1155.06</v>
      </c>
    </row>
    <row r="140" spans="1:8" ht="12.75">
      <c r="A140" s="21"/>
      <c r="B140" s="62"/>
      <c r="C140" s="42" t="s">
        <v>65</v>
      </c>
      <c r="D140" s="34"/>
      <c r="E140" s="35"/>
      <c r="F140" s="54" t="s">
        <v>386</v>
      </c>
      <c r="G140" s="54">
        <v>851.37</v>
      </c>
      <c r="H140" s="44"/>
    </row>
    <row r="141" spans="1:8" ht="12.75">
      <c r="A141" s="21"/>
      <c r="B141" s="62"/>
      <c r="C141" s="52"/>
      <c r="D141" s="34"/>
      <c r="E141" s="35"/>
      <c r="F141" s="54"/>
      <c r="G141" s="54"/>
      <c r="H141" s="44"/>
    </row>
    <row r="142" spans="1:8" ht="12.75">
      <c r="A142" s="21"/>
      <c r="B142" s="62">
        <v>2004</v>
      </c>
      <c r="C142" s="52" t="s">
        <v>66</v>
      </c>
      <c r="D142" s="34"/>
      <c r="E142" s="35"/>
      <c r="F142" s="54" t="s">
        <v>387</v>
      </c>
      <c r="G142" s="54">
        <v>162.79</v>
      </c>
      <c r="H142" s="44">
        <f>G142+G143</f>
        <v>162.79</v>
      </c>
    </row>
    <row r="143" spans="1:8" ht="12.75">
      <c r="A143" s="21"/>
      <c r="B143" s="62"/>
      <c r="C143" s="42" t="s">
        <v>67</v>
      </c>
      <c r="D143" s="34"/>
      <c r="E143" s="35"/>
      <c r="F143" s="54"/>
      <c r="G143" s="54"/>
      <c r="H143" s="44"/>
    </row>
    <row r="144" spans="1:8" ht="12.75">
      <c r="A144" s="21"/>
      <c r="B144" s="62"/>
      <c r="C144" s="52"/>
      <c r="D144" s="34"/>
      <c r="E144" s="35"/>
      <c r="F144" s="54"/>
      <c r="G144" s="54"/>
      <c r="H144" s="44"/>
    </row>
    <row r="145" spans="1:8" ht="12.75">
      <c r="A145" s="21"/>
      <c r="B145" s="62">
        <v>2005</v>
      </c>
      <c r="C145" s="52" t="s">
        <v>68</v>
      </c>
      <c r="D145" s="34"/>
      <c r="E145" s="35"/>
      <c r="F145" s="54" t="s">
        <v>388</v>
      </c>
      <c r="G145" s="54">
        <v>1597.49</v>
      </c>
      <c r="H145" s="44">
        <f>G145+G146+G147</f>
        <v>4129.88</v>
      </c>
    </row>
    <row r="146" spans="1:8" ht="12.75">
      <c r="A146" s="21"/>
      <c r="B146" s="62"/>
      <c r="C146" s="42" t="s">
        <v>12</v>
      </c>
      <c r="D146" s="34"/>
      <c r="E146" s="35"/>
      <c r="F146" s="54" t="s">
        <v>389</v>
      </c>
      <c r="G146" s="54">
        <v>2532.39</v>
      </c>
      <c r="H146" s="44"/>
    </row>
    <row r="147" spans="1:8" ht="12.75">
      <c r="A147" s="21"/>
      <c r="B147" s="62"/>
      <c r="C147" s="52"/>
      <c r="D147" s="34"/>
      <c r="E147" s="35"/>
      <c r="F147" s="54"/>
      <c r="G147" s="54"/>
      <c r="H147" s="44"/>
    </row>
    <row r="148" spans="1:8" ht="12.75">
      <c r="A148" s="21"/>
      <c r="B148" s="62"/>
      <c r="C148" s="52"/>
      <c r="D148" s="34"/>
      <c r="E148" s="35"/>
      <c r="F148" s="54"/>
      <c r="G148" s="54"/>
      <c r="H148" s="44"/>
    </row>
    <row r="149" spans="1:8" ht="12.75">
      <c r="A149" s="21"/>
      <c r="B149" s="105">
        <v>3200</v>
      </c>
      <c r="C149" s="55" t="s">
        <v>69</v>
      </c>
      <c r="D149" s="56"/>
      <c r="E149" s="57"/>
      <c r="F149" s="54" t="s">
        <v>390</v>
      </c>
      <c r="G149" s="54">
        <v>954.79</v>
      </c>
      <c r="H149" s="44">
        <f>G149+G150+G151</f>
        <v>4362.37</v>
      </c>
    </row>
    <row r="150" spans="1:8" ht="12.75">
      <c r="A150" s="21"/>
      <c r="B150" s="105"/>
      <c r="C150" s="106" t="s">
        <v>12</v>
      </c>
      <c r="D150" s="56"/>
      <c r="E150" s="57"/>
      <c r="F150" s="54" t="s">
        <v>391</v>
      </c>
      <c r="G150" s="54">
        <v>3407.58</v>
      </c>
      <c r="H150" s="44"/>
    </row>
    <row r="151" spans="1:8" ht="12.75" customHeight="1">
      <c r="A151" s="21"/>
      <c r="B151" s="105"/>
      <c r="C151" s="55"/>
      <c r="D151" s="56"/>
      <c r="E151" s="57"/>
      <c r="F151" s="54"/>
      <c r="G151" s="54"/>
      <c r="H151" s="44"/>
    </row>
    <row r="152" spans="1:8" ht="12.75">
      <c r="A152" s="21"/>
      <c r="B152" s="62">
        <v>3300</v>
      </c>
      <c r="C152" s="52" t="s">
        <v>70</v>
      </c>
      <c r="D152" s="58"/>
      <c r="E152" s="35"/>
      <c r="F152" s="54" t="s">
        <v>392</v>
      </c>
      <c r="G152" s="54">
        <v>3698.73</v>
      </c>
      <c r="H152" s="44">
        <f>G152+G153</f>
        <v>3698.73</v>
      </c>
    </row>
    <row r="153" spans="1:8" ht="12.75">
      <c r="A153" s="21"/>
      <c r="B153" s="62"/>
      <c r="C153" s="42" t="s">
        <v>71</v>
      </c>
      <c r="D153" s="29"/>
      <c r="E153" s="35"/>
      <c r="F153" s="54"/>
      <c r="G153" s="54"/>
      <c r="H153" s="44"/>
    </row>
    <row r="154" spans="1:8" ht="12.75">
      <c r="A154" s="21"/>
      <c r="B154" s="62"/>
      <c r="C154" s="52"/>
      <c r="D154" s="29"/>
      <c r="E154" s="35"/>
      <c r="F154" s="54"/>
      <c r="G154" s="54"/>
      <c r="H154" s="44"/>
    </row>
    <row r="155" spans="1:8" ht="12.75">
      <c r="A155" s="21"/>
      <c r="B155" s="62">
        <v>3682</v>
      </c>
      <c r="C155" s="52" t="s">
        <v>72</v>
      </c>
      <c r="D155" s="58"/>
      <c r="E155" s="35"/>
      <c r="F155" s="29" t="s">
        <v>393</v>
      </c>
      <c r="G155" s="25">
        <v>262.88</v>
      </c>
      <c r="H155" s="44">
        <f>G155+G156</f>
        <v>262.88</v>
      </c>
    </row>
    <row r="156" spans="1:8" ht="12.75">
      <c r="A156" s="21"/>
      <c r="B156" s="62"/>
      <c r="C156" s="42" t="s">
        <v>12</v>
      </c>
      <c r="D156" s="29"/>
      <c r="E156" s="35"/>
      <c r="F156" s="54"/>
      <c r="G156" s="54"/>
      <c r="H156" s="44"/>
    </row>
    <row r="157" spans="1:8" ht="12" customHeight="1">
      <c r="A157" s="40"/>
      <c r="B157" s="62"/>
      <c r="C157" s="52"/>
      <c r="D157" s="29"/>
      <c r="E157" s="35"/>
      <c r="F157" s="54"/>
      <c r="G157" s="54"/>
      <c r="H157" s="44"/>
    </row>
    <row r="158" spans="1:8" ht="12.75">
      <c r="A158" s="40"/>
      <c r="B158" s="62">
        <v>3137</v>
      </c>
      <c r="C158" s="52" t="s">
        <v>73</v>
      </c>
      <c r="D158" s="60"/>
      <c r="E158" s="35"/>
      <c r="F158" s="54" t="s">
        <v>394</v>
      </c>
      <c r="G158" s="54">
        <v>720.9</v>
      </c>
      <c r="H158" s="44">
        <f>G158+G159</f>
        <v>720.9</v>
      </c>
    </row>
    <row r="159" spans="1:8" ht="12.75">
      <c r="A159" s="40"/>
      <c r="B159" s="62"/>
      <c r="C159" s="42" t="s">
        <v>12</v>
      </c>
      <c r="D159" s="29"/>
      <c r="E159" s="35"/>
      <c r="F159" s="54"/>
      <c r="G159" s="54"/>
      <c r="H159" s="44"/>
    </row>
    <row r="160" spans="1:8" ht="15" customHeight="1">
      <c r="A160" s="40"/>
      <c r="B160" s="62"/>
      <c r="C160" s="52"/>
      <c r="D160" s="29"/>
      <c r="E160" s="35"/>
      <c r="F160" s="54"/>
      <c r="G160" s="54"/>
      <c r="H160" s="44"/>
    </row>
    <row r="161" spans="1:8" ht="12.75">
      <c r="A161" s="40"/>
      <c r="B161" s="62">
        <v>1619</v>
      </c>
      <c r="C161" s="52" t="s">
        <v>0</v>
      </c>
      <c r="D161" s="29"/>
      <c r="E161" s="35"/>
      <c r="F161" s="54" t="s">
        <v>395</v>
      </c>
      <c r="G161" s="54">
        <v>1465.72</v>
      </c>
      <c r="H161" s="44">
        <f>G161+G162</f>
        <v>1465.72</v>
      </c>
    </row>
    <row r="162" spans="1:8" ht="12.75">
      <c r="A162" s="40"/>
      <c r="B162" s="62"/>
      <c r="C162" s="42" t="s">
        <v>74</v>
      </c>
      <c r="D162" s="29"/>
      <c r="E162" s="35"/>
      <c r="F162" s="54"/>
      <c r="G162" s="54"/>
      <c r="H162" s="44"/>
    </row>
    <row r="163" spans="1:8" ht="15" customHeight="1">
      <c r="A163" s="40"/>
      <c r="B163" s="62"/>
      <c r="C163" s="52"/>
      <c r="D163" s="29"/>
      <c r="E163" s="35"/>
      <c r="F163" s="54"/>
      <c r="G163" s="54"/>
      <c r="H163" s="44"/>
    </row>
    <row r="164" spans="1:8" ht="12.75">
      <c r="A164" s="40"/>
      <c r="B164" s="62">
        <v>1620</v>
      </c>
      <c r="C164" s="52" t="s">
        <v>75</v>
      </c>
      <c r="D164" s="29"/>
      <c r="E164" s="35"/>
      <c r="F164" s="54" t="s">
        <v>396</v>
      </c>
      <c r="G164" s="54">
        <v>848.19</v>
      </c>
      <c r="H164" s="44">
        <f>G164+G165</f>
        <v>848.19</v>
      </c>
    </row>
    <row r="165" spans="1:8" ht="12.75">
      <c r="A165" s="40"/>
      <c r="B165" s="62"/>
      <c r="C165" s="42" t="s">
        <v>12</v>
      </c>
      <c r="D165" s="29"/>
      <c r="E165" s="35"/>
      <c r="F165" s="54"/>
      <c r="G165" s="54"/>
      <c r="H165" s="44"/>
    </row>
    <row r="166" spans="1:8" ht="12.75">
      <c r="A166" s="40"/>
      <c r="B166" s="62"/>
      <c r="C166" s="52"/>
      <c r="D166" s="29"/>
      <c r="E166" s="35"/>
      <c r="F166" s="54"/>
      <c r="G166" s="54"/>
      <c r="H166" s="44"/>
    </row>
    <row r="167" spans="1:8" ht="12.75">
      <c r="A167" s="40"/>
      <c r="B167" s="62">
        <v>1621</v>
      </c>
      <c r="C167" s="52" t="s">
        <v>76</v>
      </c>
      <c r="D167" s="8"/>
      <c r="E167" s="35"/>
      <c r="F167" s="54" t="s">
        <v>397</v>
      </c>
      <c r="G167" s="54">
        <v>1197.05</v>
      </c>
      <c r="H167" s="44">
        <f>G167+G168+G169</f>
        <v>2137.6899999999996</v>
      </c>
    </row>
    <row r="168" spans="1:8" ht="12.75">
      <c r="A168" s="40"/>
      <c r="B168" s="62"/>
      <c r="C168" s="42" t="s">
        <v>12</v>
      </c>
      <c r="D168" s="29"/>
      <c r="E168" s="35"/>
      <c r="F168" s="54" t="s">
        <v>398</v>
      </c>
      <c r="G168" s="54">
        <v>360.84</v>
      </c>
      <c r="H168" s="44"/>
    </row>
    <row r="169" spans="1:8" ht="12.75">
      <c r="A169" s="40"/>
      <c r="B169" s="62"/>
      <c r="C169" s="52"/>
      <c r="D169" s="29"/>
      <c r="E169" s="35"/>
      <c r="F169" s="54" t="s">
        <v>399</v>
      </c>
      <c r="G169" s="54">
        <v>579.8</v>
      </c>
      <c r="H169" s="44"/>
    </row>
    <row r="170" spans="1:8" ht="12.75">
      <c r="A170" s="40"/>
      <c r="B170" s="62"/>
      <c r="C170" s="52"/>
      <c r="D170" s="29"/>
      <c r="E170" s="35"/>
      <c r="F170" s="54"/>
      <c r="G170" s="54"/>
      <c r="H170" s="44"/>
    </row>
    <row r="171" spans="1:8" ht="12.75">
      <c r="A171" s="40"/>
      <c r="B171" s="62">
        <v>1746</v>
      </c>
      <c r="C171" s="52" t="s">
        <v>100</v>
      </c>
      <c r="D171" s="61"/>
      <c r="E171" s="35"/>
      <c r="F171" s="54" t="s">
        <v>400</v>
      </c>
      <c r="G171" s="54">
        <v>317.36</v>
      </c>
      <c r="H171" s="44">
        <f>G171+G172</f>
        <v>317.36</v>
      </c>
    </row>
    <row r="172" spans="1:8" ht="12.75">
      <c r="A172" s="40"/>
      <c r="B172" s="62"/>
      <c r="C172" s="42" t="s">
        <v>101</v>
      </c>
      <c r="D172" s="8"/>
      <c r="E172" s="35"/>
      <c r="F172" s="54"/>
      <c r="G172" s="54"/>
      <c r="H172" s="44"/>
    </row>
    <row r="173" spans="1:8" ht="12.75">
      <c r="A173" s="40"/>
      <c r="B173" s="62"/>
      <c r="C173" s="42"/>
      <c r="D173" s="61"/>
      <c r="E173" s="35"/>
      <c r="F173" s="54"/>
      <c r="G173" s="54"/>
      <c r="H173" s="44"/>
    </row>
    <row r="174" spans="1:8" ht="12.75">
      <c r="A174" s="40"/>
      <c r="B174" s="62"/>
      <c r="C174" s="59"/>
      <c r="D174" s="61"/>
      <c r="E174" s="35"/>
      <c r="F174" s="54"/>
      <c r="G174" s="54"/>
      <c r="H174" s="44"/>
    </row>
    <row r="175" spans="1:8" ht="12.75">
      <c r="A175" s="40"/>
      <c r="B175" s="62">
        <v>2080</v>
      </c>
      <c r="C175" s="52" t="s">
        <v>102</v>
      </c>
      <c r="D175" s="61"/>
      <c r="E175" s="35"/>
      <c r="F175" s="54" t="s">
        <v>401</v>
      </c>
      <c r="G175" s="54">
        <v>1298.45</v>
      </c>
      <c r="H175" s="44">
        <f>G175+G176</f>
        <v>1298.45</v>
      </c>
    </row>
    <row r="176" spans="1:8" ht="12.75">
      <c r="A176" s="40"/>
      <c r="B176" s="62"/>
      <c r="C176" s="42" t="s">
        <v>103</v>
      </c>
      <c r="D176" s="8"/>
      <c r="E176" s="35"/>
      <c r="F176" s="54"/>
      <c r="G176" s="54"/>
      <c r="H176" s="44"/>
    </row>
    <row r="177" spans="1:8" ht="12.75">
      <c r="A177" s="40"/>
      <c r="B177" s="62"/>
      <c r="C177" s="42"/>
      <c r="D177" s="61"/>
      <c r="E177" s="35"/>
      <c r="F177" s="54"/>
      <c r="G177" s="54"/>
      <c r="H177" s="44"/>
    </row>
    <row r="178" spans="1:8" ht="12.75">
      <c r="A178" s="40"/>
      <c r="B178" s="53">
        <v>2213</v>
      </c>
      <c r="C178" s="59" t="s">
        <v>79</v>
      </c>
      <c r="D178" s="61"/>
      <c r="E178" s="35"/>
      <c r="F178" s="54" t="s">
        <v>402</v>
      </c>
      <c r="G178" s="54">
        <v>2259</v>
      </c>
      <c r="H178" s="44">
        <f>G178+G179+G180</f>
        <v>2283.44</v>
      </c>
    </row>
    <row r="179" spans="1:8" ht="12.75">
      <c r="A179" s="40"/>
      <c r="B179" s="53"/>
      <c r="C179" s="59" t="s">
        <v>80</v>
      </c>
      <c r="D179" s="8"/>
      <c r="E179" s="35"/>
      <c r="F179" s="54" t="s">
        <v>403</v>
      </c>
      <c r="G179" s="54">
        <v>24.44</v>
      </c>
      <c r="H179" s="44"/>
    </row>
    <row r="180" spans="1:8" ht="12.75">
      <c r="A180" s="40"/>
      <c r="B180" s="53"/>
      <c r="C180" s="59"/>
      <c r="D180" s="61"/>
      <c r="E180" s="35"/>
      <c r="F180" s="54"/>
      <c r="G180" s="54"/>
      <c r="H180" s="44"/>
    </row>
    <row r="181" spans="1:8" ht="12.75">
      <c r="A181" s="40"/>
      <c r="B181" s="109"/>
      <c r="C181" s="108"/>
      <c r="D181" s="61"/>
      <c r="E181" s="35"/>
      <c r="F181" s="54"/>
      <c r="G181" s="54"/>
      <c r="H181" s="44"/>
    </row>
    <row r="182" spans="1:8" ht="12.75">
      <c r="A182" s="40"/>
      <c r="B182" s="107">
        <v>3122</v>
      </c>
      <c r="C182" s="108" t="s">
        <v>81</v>
      </c>
      <c r="D182" s="61"/>
      <c r="E182" s="35"/>
      <c r="F182" s="54" t="s">
        <v>404</v>
      </c>
      <c r="G182" s="54">
        <v>1021.41</v>
      </c>
      <c r="H182" s="44">
        <f>G182+G183</f>
        <v>1021.41</v>
      </c>
    </row>
    <row r="183" spans="1:8" ht="12.75">
      <c r="A183" s="40"/>
      <c r="B183" s="107"/>
      <c r="C183" s="108" t="s">
        <v>82</v>
      </c>
      <c r="D183" s="8"/>
      <c r="E183" s="35"/>
      <c r="F183" s="54"/>
      <c r="G183" s="54"/>
      <c r="H183" s="44"/>
    </row>
    <row r="184" spans="1:8" ht="12.75">
      <c r="A184" s="40"/>
      <c r="B184" s="109"/>
      <c r="C184" s="63"/>
      <c r="D184" s="61"/>
      <c r="E184" s="35"/>
      <c r="F184" s="54"/>
      <c r="G184" s="54"/>
      <c r="H184" s="44"/>
    </row>
    <row r="185" spans="1:8" ht="12.75">
      <c r="A185" s="40"/>
      <c r="B185" s="64">
        <v>1718</v>
      </c>
      <c r="C185" s="59" t="s">
        <v>83</v>
      </c>
      <c r="D185" s="61"/>
      <c r="E185" s="35"/>
      <c r="F185" s="54" t="s">
        <v>405</v>
      </c>
      <c r="G185" s="54">
        <v>496.88</v>
      </c>
      <c r="H185" s="44">
        <f>G185+G186</f>
        <v>496.88</v>
      </c>
    </row>
    <row r="186" spans="1:8" ht="12.75">
      <c r="A186" s="40"/>
      <c r="B186" s="32"/>
      <c r="C186" s="63" t="s">
        <v>84</v>
      </c>
      <c r="D186" s="61"/>
      <c r="E186" s="24"/>
      <c r="F186" s="54"/>
      <c r="G186" s="54"/>
      <c r="H186" s="44"/>
    </row>
    <row r="187" spans="1:8" ht="12.75">
      <c r="A187" s="40"/>
      <c r="B187" s="62"/>
      <c r="C187" s="59"/>
      <c r="D187" s="61"/>
      <c r="E187" s="35"/>
      <c r="F187" s="54"/>
      <c r="G187" s="54"/>
      <c r="H187" s="44"/>
    </row>
    <row r="188" spans="1:8" ht="12.75">
      <c r="A188" s="40"/>
      <c r="B188" s="64">
        <v>2191</v>
      </c>
      <c r="C188" s="59" t="s">
        <v>85</v>
      </c>
      <c r="D188" s="61"/>
      <c r="E188" s="35"/>
      <c r="F188" s="54" t="s">
        <v>406</v>
      </c>
      <c r="G188" s="54">
        <v>912.75</v>
      </c>
      <c r="H188" s="44">
        <f>G188+G189</f>
        <v>912.75</v>
      </c>
    </row>
    <row r="189" spans="1:8" ht="12.75">
      <c r="A189" s="40"/>
      <c r="B189" s="64"/>
      <c r="C189" s="59" t="s">
        <v>86</v>
      </c>
      <c r="D189" s="61"/>
      <c r="E189" s="35"/>
      <c r="F189" s="54"/>
      <c r="G189" s="54"/>
      <c r="H189" s="44"/>
    </row>
    <row r="190" spans="1:8" ht="12.75">
      <c r="A190" s="40"/>
      <c r="B190" s="64"/>
      <c r="C190" s="59"/>
      <c r="D190" s="61"/>
      <c r="E190" s="35"/>
      <c r="F190" s="54"/>
      <c r="G190" s="54"/>
      <c r="H190" s="44"/>
    </row>
    <row r="191" spans="1:8" ht="12.75">
      <c r="A191" s="40"/>
      <c r="B191" s="64">
        <v>2486</v>
      </c>
      <c r="C191" s="59" t="s">
        <v>93</v>
      </c>
      <c r="D191" s="61"/>
      <c r="E191" s="35"/>
      <c r="F191" s="54" t="s">
        <v>351</v>
      </c>
      <c r="G191" s="54">
        <v>1247.22</v>
      </c>
      <c r="H191" s="44">
        <f>G191</f>
        <v>1247.22</v>
      </c>
    </row>
    <row r="192" spans="1:8" ht="12.75">
      <c r="A192" s="40"/>
      <c r="B192" s="64"/>
      <c r="C192" s="59" t="s">
        <v>94</v>
      </c>
      <c r="D192" s="61"/>
      <c r="E192" s="35"/>
      <c r="F192" s="54"/>
      <c r="G192" s="54"/>
      <c r="H192" s="44"/>
    </row>
    <row r="193" spans="1:8" ht="12.75">
      <c r="A193" s="40"/>
      <c r="B193" s="64"/>
      <c r="C193" s="59"/>
      <c r="D193" s="61"/>
      <c r="E193" s="35"/>
      <c r="F193" s="54"/>
      <c r="G193" s="54"/>
      <c r="H193" s="44"/>
    </row>
    <row r="194" spans="1:8" ht="12.75">
      <c r="A194" s="40"/>
      <c r="B194" s="64">
        <v>3533</v>
      </c>
      <c r="C194" s="59" t="s">
        <v>124</v>
      </c>
      <c r="D194" s="124"/>
      <c r="E194" s="35"/>
      <c r="F194" s="54" t="s">
        <v>407</v>
      </c>
      <c r="G194" s="54">
        <v>536.91</v>
      </c>
      <c r="H194" s="44">
        <f>G194</f>
        <v>536.91</v>
      </c>
    </row>
    <row r="195" spans="1:8" ht="12.75">
      <c r="A195" s="40"/>
      <c r="B195" s="64"/>
      <c r="C195" s="59" t="s">
        <v>114</v>
      </c>
      <c r="D195" s="124"/>
      <c r="E195" s="35"/>
      <c r="F195" s="54"/>
      <c r="G195" s="54"/>
      <c r="H195" s="44"/>
    </row>
    <row r="196" spans="1:8" ht="12.75">
      <c r="A196" s="40"/>
      <c r="B196" s="64"/>
      <c r="C196" s="59"/>
      <c r="D196" s="124"/>
      <c r="E196" s="35"/>
      <c r="F196" s="54"/>
      <c r="G196" s="54"/>
      <c r="H196" s="44"/>
    </row>
    <row r="197" spans="1:8" ht="12.75">
      <c r="A197" s="40"/>
      <c r="B197" s="64">
        <v>3535</v>
      </c>
      <c r="C197" s="59" t="s">
        <v>108</v>
      </c>
      <c r="D197" s="34"/>
      <c r="E197" s="35"/>
      <c r="F197" s="54" t="s">
        <v>408</v>
      </c>
      <c r="G197" s="54">
        <v>214.09</v>
      </c>
      <c r="H197" s="44">
        <f>G197</f>
        <v>214.09</v>
      </c>
    </row>
    <row r="198" spans="1:8" ht="12.75">
      <c r="A198" s="40"/>
      <c r="B198" s="64"/>
      <c r="C198" s="59" t="s">
        <v>109</v>
      </c>
      <c r="D198" s="34"/>
      <c r="E198" s="35"/>
      <c r="F198" s="54"/>
      <c r="G198" s="54"/>
      <c r="H198" s="44"/>
    </row>
    <row r="199" spans="1:8" ht="12.75">
      <c r="A199" s="40"/>
      <c r="B199" s="64"/>
      <c r="C199" s="59"/>
      <c r="D199" s="61"/>
      <c r="E199" s="35"/>
      <c r="F199" s="54"/>
      <c r="G199" s="54"/>
      <c r="H199" s="44"/>
    </row>
    <row r="200" spans="1:8" ht="12.75">
      <c r="A200" s="40"/>
      <c r="B200" s="64">
        <v>3537</v>
      </c>
      <c r="C200" s="59" t="s">
        <v>110</v>
      </c>
      <c r="D200" s="34"/>
      <c r="E200" s="35"/>
      <c r="F200" s="54" t="s">
        <v>409</v>
      </c>
      <c r="G200" s="54">
        <v>1838.3</v>
      </c>
      <c r="H200" s="44">
        <f>G200</f>
        <v>1838.3</v>
      </c>
    </row>
    <row r="201" spans="1:8" ht="12.75">
      <c r="A201" s="40"/>
      <c r="B201" s="64"/>
      <c r="C201" s="59" t="s">
        <v>111</v>
      </c>
      <c r="D201" s="61"/>
      <c r="E201" s="35"/>
      <c r="F201" s="54"/>
      <c r="G201" s="54"/>
      <c r="H201" s="44"/>
    </row>
    <row r="202" spans="1:8" ht="12.75">
      <c r="A202" s="40"/>
      <c r="B202" s="64"/>
      <c r="C202" s="59"/>
      <c r="D202" s="61"/>
      <c r="E202" s="35"/>
      <c r="F202" s="54"/>
      <c r="G202" s="54"/>
      <c r="H202" s="44"/>
    </row>
    <row r="203" spans="1:8" ht="12.75">
      <c r="A203" s="40"/>
      <c r="B203" s="64">
        <v>3539</v>
      </c>
      <c r="C203" s="59" t="s">
        <v>125</v>
      </c>
      <c r="D203" s="61"/>
      <c r="E203" s="35"/>
      <c r="F203" s="54" t="s">
        <v>410</v>
      </c>
      <c r="G203" s="54">
        <v>291.5</v>
      </c>
      <c r="H203" s="44">
        <f>G203</f>
        <v>291.5</v>
      </c>
    </row>
    <row r="204" spans="1:8" ht="12.75">
      <c r="A204" s="40"/>
      <c r="B204" s="64"/>
      <c r="C204" s="59" t="s">
        <v>118</v>
      </c>
      <c r="D204" s="61"/>
      <c r="E204" s="35"/>
      <c r="F204" s="54"/>
      <c r="G204" s="54"/>
      <c r="H204" s="44"/>
    </row>
    <row r="205" spans="1:8" ht="13.5" thickBot="1">
      <c r="A205" s="40"/>
      <c r="B205" s="62"/>
      <c r="C205" s="59"/>
      <c r="D205" s="29"/>
      <c r="E205" s="35"/>
      <c r="F205" s="54"/>
      <c r="G205" s="54"/>
      <c r="H205" s="44"/>
    </row>
    <row r="206" spans="1:8" ht="13.5" thickBot="1">
      <c r="A206" s="65"/>
      <c r="B206" s="66"/>
      <c r="C206" s="67" t="s">
        <v>87</v>
      </c>
      <c r="D206" s="68"/>
      <c r="E206" s="69"/>
      <c r="F206" s="70"/>
      <c r="G206" s="71">
        <f>SUM(G11:G205)</f>
        <v>102940.61000000002</v>
      </c>
      <c r="H206" s="79">
        <f>SUM(H11:H205)</f>
        <v>102940.61</v>
      </c>
    </row>
    <row r="207" spans="5:8" ht="12.75">
      <c r="E207" s="4"/>
      <c r="F207" s="5"/>
      <c r="G207" s="5"/>
      <c r="H207" s="72"/>
    </row>
    <row r="208" spans="1:7" ht="12.75">
      <c r="A208" s="1" t="s">
        <v>2</v>
      </c>
      <c r="B208" s="1"/>
      <c r="C208" s="1"/>
      <c r="D208" s="3" t="s">
        <v>90</v>
      </c>
      <c r="F208" s="94"/>
      <c r="G208" s="30"/>
    </row>
    <row r="209" spans="1:8" ht="12.75">
      <c r="A209" s="1" t="s">
        <v>1</v>
      </c>
      <c r="B209" s="1"/>
      <c r="C209" s="1"/>
      <c r="F209" s="94"/>
      <c r="G209" s="30"/>
      <c r="H209" s="30"/>
    </row>
    <row r="210" spans="1:8" ht="12.75">
      <c r="A210" s="1"/>
      <c r="B210" s="1"/>
      <c r="C210" s="1"/>
      <c r="F210" s="94"/>
      <c r="G210" s="30"/>
      <c r="H210" s="30"/>
    </row>
    <row r="211" spans="1:8" ht="12.75">
      <c r="A211" s="4"/>
      <c r="B211" s="7"/>
      <c r="C211" s="8"/>
      <c r="D211" s="8" t="s">
        <v>134</v>
      </c>
      <c r="E211" s="8"/>
      <c r="F211" s="94"/>
      <c r="G211" s="5"/>
      <c r="H211" s="72"/>
    </row>
    <row r="212" spans="1:8" ht="12.75">
      <c r="A212" s="4"/>
      <c r="B212" s="7"/>
      <c r="C212" s="8"/>
      <c r="D212" s="114" t="s">
        <v>323</v>
      </c>
      <c r="E212" s="8"/>
      <c r="F212" s="94"/>
      <c r="G212" s="5"/>
      <c r="H212" s="72"/>
    </row>
    <row r="213" spans="5:8" ht="12.75">
      <c r="E213" s="4"/>
      <c r="F213" s="94"/>
      <c r="G213" s="5" t="s">
        <v>314</v>
      </c>
      <c r="H213" s="72"/>
    </row>
    <row r="214" spans="2:8" ht="12.75">
      <c r="B214" s="2" t="s">
        <v>3</v>
      </c>
      <c r="C214" s="1"/>
      <c r="D214" s="4" t="s">
        <v>126</v>
      </c>
      <c r="E214" s="4"/>
      <c r="F214" s="94"/>
      <c r="G214" s="5"/>
      <c r="H214" s="72"/>
    </row>
    <row r="215" spans="5:8" ht="13.5" thickBot="1">
      <c r="E215" s="4"/>
      <c r="F215" s="94"/>
      <c r="G215" s="5"/>
      <c r="H215" s="72"/>
    </row>
    <row r="216" spans="1:8" ht="27" customHeight="1" thickBot="1">
      <c r="A216" s="10" t="s">
        <v>4</v>
      </c>
      <c r="B216" s="73" t="s">
        <v>91</v>
      </c>
      <c r="C216" s="10" t="s">
        <v>92</v>
      </c>
      <c r="D216" s="11" t="s">
        <v>6</v>
      </c>
      <c r="E216" s="12" t="s">
        <v>7</v>
      </c>
      <c r="F216" s="136" t="s">
        <v>8</v>
      </c>
      <c r="G216" s="14" t="s">
        <v>9</v>
      </c>
      <c r="H216" s="15" t="s">
        <v>10</v>
      </c>
    </row>
    <row r="217" spans="1:8" ht="12.75">
      <c r="A217" s="29"/>
      <c r="B217" s="22" t="s">
        <v>411</v>
      </c>
      <c r="C217" s="27" t="s">
        <v>104</v>
      </c>
      <c r="D217" s="17"/>
      <c r="E217" s="29"/>
      <c r="F217" s="25" t="s">
        <v>412</v>
      </c>
      <c r="G217" s="28">
        <v>333.68</v>
      </c>
      <c r="H217" s="26">
        <f>G217+G218+G219</f>
        <v>333.68</v>
      </c>
    </row>
    <row r="218" spans="1:8" ht="12.75">
      <c r="A218" s="53"/>
      <c r="B218" s="36"/>
      <c r="C218" s="33"/>
      <c r="D218" s="34"/>
      <c r="E218" s="35"/>
      <c r="F218" s="32"/>
      <c r="G218" s="28"/>
      <c r="H218" s="44"/>
    </row>
    <row r="219" spans="1:8" ht="13.5" thickBot="1">
      <c r="A219" s="64"/>
      <c r="B219" s="36"/>
      <c r="C219" s="33"/>
      <c r="D219" s="34"/>
      <c r="E219" s="35"/>
      <c r="F219" s="62"/>
      <c r="G219" s="81"/>
      <c r="H219" s="44"/>
    </row>
    <row r="220" spans="1:8" ht="13.5" thickBot="1">
      <c r="A220" s="75" t="s">
        <v>90</v>
      </c>
      <c r="B220" s="76"/>
      <c r="C220" s="77"/>
      <c r="D220" s="78"/>
      <c r="E220" s="137"/>
      <c r="F220" s="132"/>
      <c r="G220" s="138">
        <f>SUM(G217:G219)</f>
        <v>333.68</v>
      </c>
      <c r="H220" s="79">
        <f>SUM(H217:H219)</f>
        <v>333.68</v>
      </c>
    </row>
    <row r="222" spans="3:7" ht="12.75">
      <c r="C222" s="8"/>
      <c r="D222" s="8" t="s">
        <v>134</v>
      </c>
      <c r="E222" s="8"/>
      <c r="F222" s="94"/>
      <c r="G222" s="5"/>
    </row>
    <row r="223" spans="3:7" ht="12.75">
      <c r="C223" s="8"/>
      <c r="D223" s="114" t="s">
        <v>323</v>
      </c>
      <c r="E223" s="8"/>
      <c r="F223" s="94"/>
      <c r="G223" s="5"/>
    </row>
    <row r="224" spans="5:7" ht="12.75">
      <c r="E224" s="4"/>
      <c r="F224" s="94"/>
      <c r="G224" s="5" t="s">
        <v>314</v>
      </c>
    </row>
    <row r="225" spans="4:8" ht="12.75">
      <c r="D225" s="4" t="s">
        <v>127</v>
      </c>
      <c r="E225" s="4"/>
      <c r="F225" s="94"/>
      <c r="G225" s="5"/>
      <c r="H225" s="72"/>
    </row>
    <row r="226" spans="2:8" ht="13.5" thickBot="1">
      <c r="B226" s="2" t="s">
        <v>3</v>
      </c>
      <c r="C226" s="1"/>
      <c r="D226"/>
      <c r="E226" s="4"/>
      <c r="F226" s="94"/>
      <c r="G226" s="5"/>
      <c r="H226" s="72"/>
    </row>
    <row r="227" spans="1:8" ht="29.25" customHeight="1" thickBot="1">
      <c r="A227" s="10" t="s">
        <v>4</v>
      </c>
      <c r="B227" s="73" t="s">
        <v>91</v>
      </c>
      <c r="C227" s="10" t="s">
        <v>92</v>
      </c>
      <c r="D227" s="11" t="s">
        <v>6</v>
      </c>
      <c r="E227" s="12" t="s">
        <v>7</v>
      </c>
      <c r="F227" s="136" t="s">
        <v>8</v>
      </c>
      <c r="G227" s="14" t="s">
        <v>9</v>
      </c>
      <c r="H227" s="15" t="s">
        <v>10</v>
      </c>
    </row>
    <row r="228" spans="1:8" ht="12.75">
      <c r="A228" s="64"/>
      <c r="B228" s="22" t="s">
        <v>413</v>
      </c>
      <c r="C228" s="27" t="s">
        <v>104</v>
      </c>
      <c r="D228" s="17"/>
      <c r="E228" s="29"/>
      <c r="F228" s="25" t="s">
        <v>414</v>
      </c>
      <c r="G228" s="25">
        <v>975.71</v>
      </c>
      <c r="H228" s="20">
        <f>G228+G229+G230</f>
        <v>975.71</v>
      </c>
    </row>
    <row r="229" spans="1:8" ht="12.75">
      <c r="A229" s="64"/>
      <c r="B229" s="36"/>
      <c r="C229" s="33"/>
      <c r="D229" s="34"/>
      <c r="E229" s="35"/>
      <c r="F229" s="32"/>
      <c r="G229" s="81"/>
      <c r="H229" s="44"/>
    </row>
    <row r="230" spans="1:8" ht="13.5" thickBot="1">
      <c r="A230" s="64"/>
      <c r="B230" s="36"/>
      <c r="C230" s="33"/>
      <c r="D230" s="34"/>
      <c r="E230" s="35"/>
      <c r="F230" s="62"/>
      <c r="G230" s="54"/>
      <c r="H230" s="44"/>
    </row>
    <row r="231" spans="1:8" ht="13.5" thickBot="1">
      <c r="A231" s="75"/>
      <c r="B231" s="76"/>
      <c r="C231" s="77"/>
      <c r="D231" s="78"/>
      <c r="E231" s="137"/>
      <c r="F231" s="132"/>
      <c r="G231" s="138">
        <f>SUM(G228:G230)</f>
        <v>975.71</v>
      </c>
      <c r="H231" s="79">
        <f>SUM(H228:H230)</f>
        <v>975.71</v>
      </c>
    </row>
    <row r="233" spans="7:8" ht="12.75">
      <c r="G233" s="82" t="s">
        <v>131</v>
      </c>
      <c r="H233" s="82">
        <f>H231+H220</f>
        <v>1309.39</v>
      </c>
    </row>
    <row r="234" spans="5:8" ht="12.75">
      <c r="E234" s="5" t="s">
        <v>88</v>
      </c>
      <c r="G234" s="82" t="s">
        <v>132</v>
      </c>
      <c r="H234" s="82">
        <f>H233+H206</f>
        <v>104250</v>
      </c>
    </row>
    <row r="235" ht="12.75">
      <c r="E235" s="5" t="s">
        <v>89</v>
      </c>
    </row>
    <row r="237" ht="12.75">
      <c r="D237" s="4"/>
    </row>
    <row r="238" spans="4:8" ht="12.75">
      <c r="D238" s="4"/>
      <c r="F238" s="1"/>
      <c r="H238" s="30"/>
    </row>
    <row r="239" spans="7:8" ht="12.75">
      <c r="G239" s="95"/>
      <c r="H239" s="30"/>
    </row>
    <row r="240" spans="7:8" ht="12.75">
      <c r="G240" s="95"/>
      <c r="H240" s="30"/>
    </row>
    <row r="241" spans="7:8" ht="12.75">
      <c r="G241" s="4"/>
      <c r="H241" s="82"/>
    </row>
    <row r="242" ht="12.75">
      <c r="E242"/>
    </row>
    <row r="243" ht="12.75">
      <c r="E243" s="80"/>
    </row>
    <row r="246" ht="12.75">
      <c r="E246" s="1"/>
    </row>
    <row r="247" ht="12.75">
      <c r="E247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2"/>
  <sheetViews>
    <sheetView workbookViewId="0" topLeftCell="A1">
      <selection activeCell="D4" sqref="D4:F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7.28125" style="3" customWidth="1"/>
    <col min="4" max="4" width="21.8515625" style="3" customWidth="1"/>
    <col min="5" max="6" width="18.7109375" style="3" customWidth="1"/>
    <col min="7" max="7" width="16.421875" style="3" customWidth="1"/>
    <col min="8" max="8" width="14.8515625" style="3" customWidth="1"/>
    <col min="9" max="9" width="10.140625" style="3" bestFit="1" customWidth="1"/>
    <col min="10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/>
      <c r="E4" s="4" t="s">
        <v>536</v>
      </c>
      <c r="F4" s="4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112</v>
      </c>
      <c r="E6" s="95"/>
      <c r="G6" s="5"/>
      <c r="H6" s="6"/>
    </row>
    <row r="7" spans="1:8" ht="12.75">
      <c r="A7" s="4"/>
      <c r="B7" s="4"/>
      <c r="C7" s="8"/>
      <c r="D7" s="8" t="s">
        <v>415</v>
      </c>
      <c r="E7" s="8"/>
      <c r="G7" s="5"/>
      <c r="H7" s="6"/>
    </row>
    <row r="8" spans="2:8" ht="12.75">
      <c r="B8" s="1" t="s">
        <v>95</v>
      </c>
      <c r="C8" s="1"/>
      <c r="E8" s="4"/>
      <c r="F8" s="5"/>
      <c r="G8" s="5" t="s">
        <v>144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3" t="s">
        <v>4</v>
      </c>
      <c r="B10" s="84" t="s">
        <v>96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5">
        <v>1503</v>
      </c>
      <c r="C11" s="16" t="s">
        <v>11</v>
      </c>
      <c r="D11" s="17"/>
      <c r="E11" s="18"/>
      <c r="F11" s="19" t="s">
        <v>345</v>
      </c>
      <c r="G11" s="86">
        <v>547.96</v>
      </c>
      <c r="H11" s="20">
        <f>G11+G12+G13+G14+G15</f>
        <v>4241.120000000001</v>
      </c>
    </row>
    <row r="12" spans="1:8" ht="12.75">
      <c r="A12" s="21"/>
      <c r="B12" s="87"/>
      <c r="C12" s="23" t="s">
        <v>12</v>
      </c>
      <c r="D12" s="17"/>
      <c r="E12" s="24"/>
      <c r="F12" s="25" t="s">
        <v>416</v>
      </c>
      <c r="G12" s="28">
        <v>553.17</v>
      </c>
      <c r="H12" s="26"/>
    </row>
    <row r="13" spans="1:8" ht="12.75">
      <c r="A13" s="21"/>
      <c r="B13" s="87"/>
      <c r="C13" s="23"/>
      <c r="D13" s="17"/>
      <c r="E13" s="24"/>
      <c r="F13" s="25" t="s">
        <v>417</v>
      </c>
      <c r="G13" s="28">
        <v>476.38</v>
      </c>
      <c r="H13" s="26"/>
    </row>
    <row r="14" spans="1:8" ht="12.75">
      <c r="A14" s="21"/>
      <c r="B14" s="87"/>
      <c r="C14" s="23"/>
      <c r="D14" s="17"/>
      <c r="E14" s="24"/>
      <c r="F14" s="25" t="s">
        <v>418</v>
      </c>
      <c r="G14" s="28">
        <v>1390.55</v>
      </c>
      <c r="H14" s="26"/>
    </row>
    <row r="15" spans="1:8" ht="12.75">
      <c r="A15" s="21"/>
      <c r="B15" s="87"/>
      <c r="C15" s="23"/>
      <c r="D15" s="17"/>
      <c r="E15" s="24"/>
      <c r="F15" s="25" t="s">
        <v>333</v>
      </c>
      <c r="G15" s="28">
        <v>1273.06</v>
      </c>
      <c r="H15" s="26"/>
    </row>
    <row r="16" spans="1:8" ht="12.75">
      <c r="A16" s="21"/>
      <c r="B16" s="87"/>
      <c r="C16" s="23"/>
      <c r="D16" s="17"/>
      <c r="E16" s="24"/>
      <c r="F16" s="25"/>
      <c r="G16" s="28"/>
      <c r="H16" s="26"/>
    </row>
    <row r="17" spans="1:8" ht="12.75">
      <c r="A17" s="21"/>
      <c r="B17" s="87">
        <v>1505</v>
      </c>
      <c r="C17" s="27" t="s">
        <v>14</v>
      </c>
      <c r="D17" s="17"/>
      <c r="E17" s="24"/>
      <c r="F17" s="25"/>
      <c r="G17" s="28"/>
      <c r="H17" s="26">
        <f>G17+G18</f>
        <v>0</v>
      </c>
    </row>
    <row r="18" spans="1:8" ht="12.75">
      <c r="A18" s="21"/>
      <c r="B18" s="87"/>
      <c r="C18" s="23" t="s">
        <v>16</v>
      </c>
      <c r="D18" s="17"/>
      <c r="E18" s="24"/>
      <c r="F18" s="25"/>
      <c r="G18" s="28"/>
      <c r="H18" s="26"/>
    </row>
    <row r="19" spans="1:8" ht="12.75">
      <c r="A19" s="21"/>
      <c r="B19" s="87"/>
      <c r="C19" s="23"/>
      <c r="D19" s="17"/>
      <c r="E19" s="24"/>
      <c r="F19" s="25"/>
      <c r="G19" s="28"/>
      <c r="H19" s="26"/>
    </row>
    <row r="20" spans="1:8" ht="12.75">
      <c r="A20" s="21"/>
      <c r="B20" s="87">
        <v>1506</v>
      </c>
      <c r="C20" s="27" t="s">
        <v>17</v>
      </c>
      <c r="D20" s="17"/>
      <c r="E20" s="24"/>
      <c r="F20" s="25" t="s">
        <v>419</v>
      </c>
      <c r="G20" s="28">
        <v>1816.68</v>
      </c>
      <c r="H20" s="26">
        <f>G20+G21</f>
        <v>1816.68</v>
      </c>
    </row>
    <row r="21" spans="1:8" ht="12.75">
      <c r="A21" s="21"/>
      <c r="B21" s="87"/>
      <c r="C21" s="23" t="s">
        <v>18</v>
      </c>
      <c r="D21" s="17"/>
      <c r="E21" s="24"/>
      <c r="F21" s="25"/>
      <c r="G21" s="28"/>
      <c r="H21" s="26"/>
    </row>
    <row r="22" spans="1:8" ht="12.75">
      <c r="A22" s="21"/>
      <c r="B22" s="87"/>
      <c r="C22" s="23"/>
      <c r="D22" s="17"/>
      <c r="E22" s="24"/>
      <c r="F22" s="25"/>
      <c r="G22" s="28"/>
      <c r="H22" s="26"/>
    </row>
    <row r="23" spans="1:8" ht="12.75">
      <c r="A23" s="21"/>
      <c r="B23" s="87">
        <v>1507</v>
      </c>
      <c r="C23" s="27" t="s">
        <v>19</v>
      </c>
      <c r="D23" s="17"/>
      <c r="E23" s="24"/>
      <c r="F23" s="25" t="s">
        <v>420</v>
      </c>
      <c r="G23" s="28">
        <v>3199.34</v>
      </c>
      <c r="H23" s="26">
        <f>G23+G24+G25</f>
        <v>3734.25</v>
      </c>
    </row>
    <row r="24" spans="1:8" ht="12.75">
      <c r="A24" s="21"/>
      <c r="B24" s="87"/>
      <c r="C24" s="23" t="s">
        <v>20</v>
      </c>
      <c r="D24" s="17"/>
      <c r="E24" s="24"/>
      <c r="F24" s="25" t="s">
        <v>329</v>
      </c>
      <c r="G24" s="28">
        <v>534.91</v>
      </c>
      <c r="H24" s="26"/>
    </row>
    <row r="25" spans="1:8" ht="12.75">
      <c r="A25" s="21"/>
      <c r="B25" s="87"/>
      <c r="C25" s="23"/>
      <c r="D25" s="17"/>
      <c r="E25" s="24"/>
      <c r="F25" s="25"/>
      <c r="G25" s="28"/>
      <c r="H25" s="26"/>
    </row>
    <row r="26" spans="1:8" ht="12.75">
      <c r="A26" s="21"/>
      <c r="B26" s="87"/>
      <c r="C26" s="23"/>
      <c r="D26" s="17"/>
      <c r="E26" s="24"/>
      <c r="F26" s="25"/>
      <c r="G26" s="28"/>
      <c r="H26" s="26"/>
    </row>
    <row r="27" spans="1:8" ht="12.75">
      <c r="A27" s="21"/>
      <c r="B27" s="87">
        <v>1508</v>
      </c>
      <c r="C27" s="27" t="s">
        <v>21</v>
      </c>
      <c r="D27" s="17"/>
      <c r="E27" s="24"/>
      <c r="F27" s="25" t="s">
        <v>421</v>
      </c>
      <c r="G27" s="28">
        <v>4462.17</v>
      </c>
      <c r="H27" s="26">
        <f>G27+G28+G29</f>
        <v>4462.17</v>
      </c>
    </row>
    <row r="28" spans="1:8" ht="12.75">
      <c r="A28" s="21"/>
      <c r="B28" s="87"/>
      <c r="C28" s="23" t="s">
        <v>22</v>
      </c>
      <c r="D28" s="17"/>
      <c r="E28" s="24"/>
      <c r="F28" s="25"/>
      <c r="G28" s="28"/>
      <c r="H28" s="26"/>
    </row>
    <row r="29" spans="1:8" ht="12.75">
      <c r="A29" s="21"/>
      <c r="B29" s="87"/>
      <c r="C29" s="23"/>
      <c r="D29" s="17"/>
      <c r="E29" s="24"/>
      <c r="F29" s="25"/>
      <c r="G29" s="28"/>
      <c r="H29" s="26"/>
    </row>
    <row r="30" spans="1:8" ht="12.75">
      <c r="A30" s="21"/>
      <c r="B30" s="87">
        <v>1509</v>
      </c>
      <c r="C30" s="27" t="s">
        <v>23</v>
      </c>
      <c r="D30" s="17"/>
      <c r="E30" s="24"/>
      <c r="F30" s="25" t="s">
        <v>422</v>
      </c>
      <c r="G30" s="28">
        <v>6058.48</v>
      </c>
      <c r="H30" s="26">
        <f>G30+G31+G32</f>
        <v>9226.21</v>
      </c>
    </row>
    <row r="31" spans="1:8" ht="12.75">
      <c r="A31" s="21"/>
      <c r="B31" s="87"/>
      <c r="C31" s="23" t="s">
        <v>13</v>
      </c>
      <c r="D31" s="17"/>
      <c r="E31" s="24"/>
      <c r="F31" s="25" t="s">
        <v>423</v>
      </c>
      <c r="G31" s="28">
        <v>2125.89</v>
      </c>
      <c r="H31" s="26"/>
    </row>
    <row r="32" spans="1:8" ht="12.75">
      <c r="A32" s="21"/>
      <c r="B32" s="87"/>
      <c r="C32" s="23"/>
      <c r="D32" s="17"/>
      <c r="E32" s="24"/>
      <c r="F32" s="25" t="s">
        <v>424</v>
      </c>
      <c r="G32" s="28">
        <v>1041.84</v>
      </c>
      <c r="H32" s="26"/>
    </row>
    <row r="33" spans="1:8" ht="12.75">
      <c r="A33" s="21"/>
      <c r="B33" s="87"/>
      <c r="C33" s="23"/>
      <c r="D33" s="17"/>
      <c r="E33" s="24"/>
      <c r="F33" s="25"/>
      <c r="G33" s="28"/>
      <c r="H33" s="26"/>
    </row>
    <row r="34" spans="1:8" ht="12.75">
      <c r="A34" s="21"/>
      <c r="B34" s="87">
        <v>1510</v>
      </c>
      <c r="C34" s="27" t="s">
        <v>24</v>
      </c>
      <c r="D34" s="17"/>
      <c r="E34" s="24"/>
      <c r="F34" s="25" t="s">
        <v>425</v>
      </c>
      <c r="G34" s="28">
        <v>12527.39</v>
      </c>
      <c r="H34" s="26">
        <f>G34+G35</f>
        <v>12527.39</v>
      </c>
    </row>
    <row r="35" spans="1:8" ht="12.75">
      <c r="A35" s="21"/>
      <c r="B35" s="87"/>
      <c r="C35" s="23" t="s">
        <v>15</v>
      </c>
      <c r="D35" s="17"/>
      <c r="E35" s="24"/>
      <c r="F35" s="25"/>
      <c r="G35" s="28"/>
      <c r="H35" s="26"/>
    </row>
    <row r="36" spans="1:8" ht="12.75">
      <c r="A36" s="21"/>
      <c r="B36" s="87"/>
      <c r="C36" s="23"/>
      <c r="D36" s="17"/>
      <c r="E36" s="24"/>
      <c r="F36" s="25"/>
      <c r="G36" s="28"/>
      <c r="H36" s="26"/>
    </row>
    <row r="37" spans="1:8" ht="12.75">
      <c r="A37" s="21"/>
      <c r="B37" s="87">
        <v>1511</v>
      </c>
      <c r="C37" s="27" t="s">
        <v>25</v>
      </c>
      <c r="D37" s="17"/>
      <c r="E37" s="24"/>
      <c r="F37" s="29" t="s">
        <v>347</v>
      </c>
      <c r="G37" s="25">
        <v>4325.98</v>
      </c>
      <c r="H37" s="26">
        <f>G37+G38</f>
        <v>4325.98</v>
      </c>
    </row>
    <row r="38" spans="1:8" ht="12.75">
      <c r="A38" s="21"/>
      <c r="B38" s="87"/>
      <c r="C38" s="23" t="s">
        <v>12</v>
      </c>
      <c r="D38" s="17"/>
      <c r="E38" s="24"/>
      <c r="F38" s="29"/>
      <c r="G38" s="25"/>
      <c r="H38" s="26"/>
    </row>
    <row r="39" spans="1:8" ht="12.75">
      <c r="A39" s="21"/>
      <c r="B39" s="87"/>
      <c r="C39" s="23"/>
      <c r="D39" s="17"/>
      <c r="E39" s="24"/>
      <c r="F39" s="29"/>
      <c r="G39" s="25"/>
      <c r="H39" s="26"/>
    </row>
    <row r="40" spans="1:8" ht="12.75">
      <c r="A40" s="21"/>
      <c r="B40" s="87">
        <v>1512</v>
      </c>
      <c r="C40" s="27" t="s">
        <v>26</v>
      </c>
      <c r="D40" s="17"/>
      <c r="E40" s="24"/>
      <c r="F40" s="25" t="s">
        <v>426</v>
      </c>
      <c r="G40" s="28">
        <v>1477.33</v>
      </c>
      <c r="H40" s="26">
        <f>G40+G41</f>
        <v>1477.33</v>
      </c>
    </row>
    <row r="41" spans="1:8" ht="12.75">
      <c r="A41" s="21"/>
      <c r="B41" s="87"/>
      <c r="C41" s="23" t="s">
        <v>12</v>
      </c>
      <c r="D41" s="17"/>
      <c r="E41" s="24"/>
      <c r="F41" s="25"/>
      <c r="G41" s="28"/>
      <c r="H41" s="26"/>
    </row>
    <row r="42" spans="1:8" ht="12.75">
      <c r="A42" s="21"/>
      <c r="B42" s="87"/>
      <c r="C42" s="23"/>
      <c r="D42" s="17"/>
      <c r="E42" s="24"/>
      <c r="F42" s="25"/>
      <c r="G42" s="28"/>
      <c r="H42" s="26"/>
    </row>
    <row r="43" spans="1:8" ht="12.75">
      <c r="A43" s="21"/>
      <c r="B43" s="87">
        <v>1513</v>
      </c>
      <c r="C43" s="27" t="s">
        <v>27</v>
      </c>
      <c r="D43" s="17"/>
      <c r="E43" s="24"/>
      <c r="F43" s="25" t="s">
        <v>420</v>
      </c>
      <c r="G43" s="28">
        <v>671.97</v>
      </c>
      <c r="H43" s="26">
        <f>G43+G44</f>
        <v>1420.1</v>
      </c>
    </row>
    <row r="44" spans="1:8" ht="12.75">
      <c r="A44" s="21"/>
      <c r="B44" s="87"/>
      <c r="C44" s="23" t="s">
        <v>12</v>
      </c>
      <c r="D44" s="17"/>
      <c r="E44" s="24"/>
      <c r="F44" s="25" t="s">
        <v>427</v>
      </c>
      <c r="G44" s="28">
        <v>748.13</v>
      </c>
      <c r="H44" s="26"/>
    </row>
    <row r="45" spans="1:8" ht="12.75">
      <c r="A45" s="21"/>
      <c r="B45" s="87"/>
      <c r="C45" s="23"/>
      <c r="D45" s="17"/>
      <c r="E45" s="24"/>
      <c r="F45" s="25"/>
      <c r="G45" s="28"/>
      <c r="H45" s="26"/>
    </row>
    <row r="46" spans="1:8" ht="12.75">
      <c r="A46" s="21"/>
      <c r="B46" s="87">
        <v>1514</v>
      </c>
      <c r="C46" s="27" t="s">
        <v>28</v>
      </c>
      <c r="D46" s="17"/>
      <c r="E46" s="24"/>
      <c r="F46" s="25" t="s">
        <v>428</v>
      </c>
      <c r="G46" s="28">
        <v>3263.55</v>
      </c>
      <c r="H46" s="26">
        <f>G46+G47</f>
        <v>3263.55</v>
      </c>
    </row>
    <row r="47" spans="1:8" ht="12.75">
      <c r="A47" s="21"/>
      <c r="B47" s="87"/>
      <c r="C47" s="23" t="s">
        <v>12</v>
      </c>
      <c r="D47" s="17"/>
      <c r="E47" s="24"/>
      <c r="F47" s="25"/>
      <c r="G47" s="28"/>
      <c r="H47" s="26"/>
    </row>
    <row r="48" spans="1:8" ht="12.75">
      <c r="A48" s="21"/>
      <c r="B48" s="87"/>
      <c r="C48" s="23"/>
      <c r="D48" s="17"/>
      <c r="E48" s="24"/>
      <c r="G48" s="88"/>
      <c r="H48" s="26"/>
    </row>
    <row r="49" spans="1:8" ht="12.75">
      <c r="A49" s="21"/>
      <c r="B49" s="87">
        <v>1516</v>
      </c>
      <c r="C49" s="27" t="s">
        <v>30</v>
      </c>
      <c r="D49" s="17"/>
      <c r="E49" s="24"/>
      <c r="F49" s="25" t="s">
        <v>429</v>
      </c>
      <c r="G49" s="28">
        <v>6436.88</v>
      </c>
      <c r="H49" s="26">
        <f>G49+G50+G51</f>
        <v>7751.88</v>
      </c>
    </row>
    <row r="50" spans="1:8" ht="12.75">
      <c r="A50" s="21"/>
      <c r="B50" s="87"/>
      <c r="C50" s="23" t="s">
        <v>12</v>
      </c>
      <c r="D50" s="17"/>
      <c r="E50" s="24"/>
      <c r="F50" s="25" t="s">
        <v>430</v>
      </c>
      <c r="G50" s="28">
        <v>1315</v>
      </c>
      <c r="H50" s="26"/>
    </row>
    <row r="51" spans="1:8" ht="12.75">
      <c r="A51" s="21"/>
      <c r="B51" s="87"/>
      <c r="C51" s="23"/>
      <c r="D51" s="17"/>
      <c r="E51" s="24"/>
      <c r="F51" s="25"/>
      <c r="G51" s="28"/>
      <c r="H51" s="26"/>
    </row>
    <row r="52" spans="1:8" ht="12.75">
      <c r="A52" s="21"/>
      <c r="B52" s="87">
        <v>1517</v>
      </c>
      <c r="C52" s="27" t="s">
        <v>31</v>
      </c>
      <c r="D52" s="17"/>
      <c r="E52" s="24"/>
      <c r="F52" s="25" t="s">
        <v>406</v>
      </c>
      <c r="G52" s="28">
        <v>775.22</v>
      </c>
      <c r="H52" s="26">
        <f>G52+G53</f>
        <v>1567.3899999999999</v>
      </c>
    </row>
    <row r="53" spans="1:8" ht="12.75">
      <c r="A53" s="21"/>
      <c r="B53" s="87"/>
      <c r="C53" s="23" t="s">
        <v>15</v>
      </c>
      <c r="D53" s="17"/>
      <c r="E53" s="24"/>
      <c r="F53" s="25" t="s">
        <v>431</v>
      </c>
      <c r="G53" s="28">
        <v>792.17</v>
      </c>
      <c r="H53" s="26"/>
    </row>
    <row r="54" spans="1:8" ht="12.75">
      <c r="A54" s="21"/>
      <c r="B54" s="87"/>
      <c r="C54" s="23"/>
      <c r="D54" s="17"/>
      <c r="E54" s="24"/>
      <c r="F54" s="25"/>
      <c r="G54" s="28"/>
      <c r="H54" s="26"/>
    </row>
    <row r="55" spans="1:8" ht="12.75">
      <c r="A55" s="21"/>
      <c r="B55" s="87">
        <v>1518</v>
      </c>
      <c r="C55" s="27" t="s">
        <v>32</v>
      </c>
      <c r="D55" s="17"/>
      <c r="E55" s="24"/>
      <c r="F55" s="25" t="s">
        <v>432</v>
      </c>
      <c r="G55" s="28">
        <v>1549.13</v>
      </c>
      <c r="H55" s="26">
        <f>G55+G56</f>
        <v>1549.13</v>
      </c>
    </row>
    <row r="56" spans="1:8" ht="12.75">
      <c r="A56" s="21"/>
      <c r="B56" s="87"/>
      <c r="C56" s="23" t="s">
        <v>33</v>
      </c>
      <c r="D56" s="17"/>
      <c r="E56" s="24"/>
      <c r="F56" s="25"/>
      <c r="G56" s="28"/>
      <c r="H56" s="26"/>
    </row>
    <row r="57" spans="1:8" ht="12.75">
      <c r="A57" s="21"/>
      <c r="B57" s="87"/>
      <c r="C57" s="23"/>
      <c r="D57" s="17"/>
      <c r="E57" s="24"/>
      <c r="F57" s="25"/>
      <c r="G57" s="28"/>
      <c r="H57" s="26"/>
    </row>
    <row r="58" spans="1:8" ht="12.75">
      <c r="A58" s="21"/>
      <c r="B58" s="87">
        <v>1519</v>
      </c>
      <c r="C58" s="27" t="s">
        <v>34</v>
      </c>
      <c r="D58" s="17"/>
      <c r="E58" s="24"/>
      <c r="F58" s="25" t="s">
        <v>433</v>
      </c>
      <c r="G58" s="28">
        <v>1091.38</v>
      </c>
      <c r="H58" s="26">
        <f>G58+G59</f>
        <v>1091.38</v>
      </c>
    </row>
    <row r="59" spans="1:8" ht="12.75">
      <c r="A59" s="21"/>
      <c r="B59" s="87"/>
      <c r="C59" s="23" t="s">
        <v>35</v>
      </c>
      <c r="D59" s="17"/>
      <c r="E59" s="24"/>
      <c r="F59" s="25"/>
      <c r="G59" s="28"/>
      <c r="H59" s="26"/>
    </row>
    <row r="60" spans="1:8" ht="12.75">
      <c r="A60" s="21"/>
      <c r="B60" s="87"/>
      <c r="C60" s="23"/>
      <c r="D60" s="17"/>
      <c r="E60" s="24"/>
      <c r="F60" s="25"/>
      <c r="G60" s="28"/>
      <c r="H60" s="26"/>
    </row>
    <row r="61" spans="1:8" ht="12.75">
      <c r="A61" s="21"/>
      <c r="B61" s="87">
        <v>1520</v>
      </c>
      <c r="C61" s="27" t="s">
        <v>36</v>
      </c>
      <c r="D61" s="17"/>
      <c r="E61" s="24"/>
      <c r="F61" s="25" t="s">
        <v>434</v>
      </c>
      <c r="G61" s="28">
        <v>130.18</v>
      </c>
      <c r="H61" s="26">
        <f>G61+G62</f>
        <v>130.18</v>
      </c>
    </row>
    <row r="62" spans="1:8" ht="12.75">
      <c r="A62" s="21"/>
      <c r="B62" s="87"/>
      <c r="C62" s="33" t="s">
        <v>37</v>
      </c>
      <c r="D62" s="34"/>
      <c r="E62" s="35"/>
      <c r="F62" s="25"/>
      <c r="G62" s="28"/>
      <c r="H62" s="26"/>
    </row>
    <row r="63" spans="1:8" ht="12.75">
      <c r="A63" s="21"/>
      <c r="B63" s="87"/>
      <c r="C63" s="33"/>
      <c r="D63" s="34"/>
      <c r="E63" s="35"/>
      <c r="F63" s="25"/>
      <c r="G63" s="28"/>
      <c r="H63" s="26"/>
    </row>
    <row r="64" spans="1:8" ht="12.75">
      <c r="A64" s="21"/>
      <c r="B64" s="87">
        <v>1521</v>
      </c>
      <c r="C64" s="27" t="s">
        <v>38</v>
      </c>
      <c r="D64" s="17"/>
      <c r="E64" s="24"/>
      <c r="F64" s="25" t="s">
        <v>435</v>
      </c>
      <c r="G64" s="28">
        <v>593.41</v>
      </c>
      <c r="H64" s="26">
        <f>G64+G65</f>
        <v>593.41</v>
      </c>
    </row>
    <row r="65" spans="1:8" ht="12.75">
      <c r="A65" s="21"/>
      <c r="B65" s="64"/>
      <c r="C65" s="23" t="s">
        <v>12</v>
      </c>
      <c r="D65" s="17"/>
      <c r="E65" s="24"/>
      <c r="F65" s="25"/>
      <c r="G65" s="28"/>
      <c r="H65" s="26"/>
    </row>
    <row r="66" spans="1:8" ht="12.75">
      <c r="A66" s="21"/>
      <c r="B66" s="64"/>
      <c r="C66" s="33"/>
      <c r="D66" s="34"/>
      <c r="E66" s="35"/>
      <c r="F66" s="25"/>
      <c r="G66" s="28"/>
      <c r="H66" s="26"/>
    </row>
    <row r="67" spans="1:8" ht="12.75">
      <c r="A67" s="21"/>
      <c r="B67" s="89">
        <v>1522</v>
      </c>
      <c r="C67" s="27" t="s">
        <v>39</v>
      </c>
      <c r="D67" s="17"/>
      <c r="E67" s="24"/>
      <c r="F67" s="25" t="s">
        <v>436</v>
      </c>
      <c r="G67" s="28">
        <v>2343.15</v>
      </c>
      <c r="H67" s="26">
        <f>G67+G68</f>
        <v>2343.15</v>
      </c>
    </row>
    <row r="68" spans="1:8" ht="12.75">
      <c r="A68" s="21"/>
      <c r="B68" s="87"/>
      <c r="C68" s="23" t="s">
        <v>13</v>
      </c>
      <c r="D68" s="17"/>
      <c r="E68" s="24"/>
      <c r="F68" s="25"/>
      <c r="G68" s="28"/>
      <c r="H68" s="26"/>
    </row>
    <row r="69" spans="1:8" ht="12.75">
      <c r="A69" s="21"/>
      <c r="B69" s="87"/>
      <c r="C69" s="23"/>
      <c r="D69" s="17"/>
      <c r="E69" s="24"/>
      <c r="F69" s="25"/>
      <c r="G69" s="28"/>
      <c r="H69" s="26"/>
    </row>
    <row r="70" spans="1:8" ht="12.75">
      <c r="A70" s="21"/>
      <c r="B70" s="89">
        <v>1523</v>
      </c>
      <c r="C70" s="27" t="s">
        <v>40</v>
      </c>
      <c r="D70" s="17"/>
      <c r="E70" s="24"/>
      <c r="F70" s="25" t="s">
        <v>437</v>
      </c>
      <c r="G70" s="28">
        <v>3549.98</v>
      </c>
      <c r="H70" s="26">
        <f>G70+G71+G72</f>
        <v>3699.11</v>
      </c>
    </row>
    <row r="71" spans="1:8" ht="12.75">
      <c r="A71" s="21"/>
      <c r="B71" s="87"/>
      <c r="C71" s="23" t="s">
        <v>13</v>
      </c>
      <c r="D71" s="17"/>
      <c r="E71" s="24"/>
      <c r="F71" s="25" t="s">
        <v>438</v>
      </c>
      <c r="G71" s="28">
        <v>149.13</v>
      </c>
      <c r="H71" s="26"/>
    </row>
    <row r="72" spans="1:8" ht="12.75">
      <c r="A72" s="21"/>
      <c r="B72" s="87"/>
      <c r="C72" s="23"/>
      <c r="D72" s="17"/>
      <c r="E72" s="24"/>
      <c r="F72" s="25"/>
      <c r="G72" s="28"/>
      <c r="H72" s="26"/>
    </row>
    <row r="73" spans="1:8" ht="12.75">
      <c r="A73" s="21"/>
      <c r="B73" s="89">
        <v>1526</v>
      </c>
      <c r="C73" s="27" t="s">
        <v>41</v>
      </c>
      <c r="D73" s="17"/>
      <c r="E73" s="24"/>
      <c r="F73" s="25" t="s">
        <v>438</v>
      </c>
      <c r="G73" s="28">
        <v>33496.12</v>
      </c>
      <c r="H73" s="26">
        <f>G73+G74</f>
        <v>33496.12</v>
      </c>
    </row>
    <row r="74" spans="1:8" ht="12.75">
      <c r="A74" s="21"/>
      <c r="B74" s="87"/>
      <c r="C74" s="23" t="s">
        <v>12</v>
      </c>
      <c r="D74" s="17"/>
      <c r="E74" s="24"/>
      <c r="F74" s="25"/>
      <c r="G74" s="28"/>
      <c r="H74" s="26"/>
    </row>
    <row r="75" spans="1:8" ht="12.75">
      <c r="A75" s="21"/>
      <c r="B75" s="87"/>
      <c r="C75" s="23"/>
      <c r="D75" s="17"/>
      <c r="E75" s="24"/>
      <c r="F75" s="25"/>
      <c r="G75" s="28"/>
      <c r="H75" s="26"/>
    </row>
    <row r="76" spans="1:8" ht="12.75">
      <c r="A76" s="21"/>
      <c r="B76" s="87"/>
      <c r="C76" s="23"/>
      <c r="D76" s="17"/>
      <c r="E76" s="24"/>
      <c r="F76" s="25"/>
      <c r="G76" s="28"/>
      <c r="H76" s="26"/>
    </row>
    <row r="77" spans="1:8" ht="12.75">
      <c r="A77" s="21"/>
      <c r="B77" s="89">
        <v>1527</v>
      </c>
      <c r="C77" s="27" t="s">
        <v>42</v>
      </c>
      <c r="D77" s="17"/>
      <c r="E77" s="24"/>
      <c r="F77" s="25" t="s">
        <v>439</v>
      </c>
      <c r="G77" s="28">
        <v>3391.82</v>
      </c>
      <c r="H77" s="26">
        <f>G77+G78+G79+G80+G81</f>
        <v>4825.44</v>
      </c>
    </row>
    <row r="78" spans="1:8" ht="12.75">
      <c r="A78" s="21"/>
      <c r="B78" s="87"/>
      <c r="C78" s="23" t="s">
        <v>43</v>
      </c>
      <c r="D78" s="17"/>
      <c r="E78" s="24"/>
      <c r="F78" s="25" t="s">
        <v>440</v>
      </c>
      <c r="G78" s="28">
        <v>268.56</v>
      </c>
      <c r="H78" s="26"/>
    </row>
    <row r="79" spans="1:8" ht="12.75">
      <c r="A79" s="21"/>
      <c r="B79" s="87"/>
      <c r="C79" s="23"/>
      <c r="D79" s="17"/>
      <c r="E79" s="24"/>
      <c r="F79" s="25" t="s">
        <v>441</v>
      </c>
      <c r="G79" s="28">
        <v>567.65</v>
      </c>
      <c r="H79" s="26"/>
    </row>
    <row r="80" spans="1:8" ht="12.75">
      <c r="A80" s="21"/>
      <c r="B80" s="135"/>
      <c r="C80" s="38"/>
      <c r="D80" s="17"/>
      <c r="E80" s="24"/>
      <c r="F80" s="25" t="s">
        <v>442</v>
      </c>
      <c r="G80" s="28">
        <v>66.53</v>
      </c>
      <c r="H80" s="26"/>
    </row>
    <row r="81" spans="1:8" ht="12.75">
      <c r="A81" s="21"/>
      <c r="B81" s="135"/>
      <c r="C81" s="38"/>
      <c r="D81" s="17"/>
      <c r="E81" s="24"/>
      <c r="F81" s="25" t="s">
        <v>443</v>
      </c>
      <c r="G81" s="28">
        <v>530.88</v>
      </c>
      <c r="H81" s="26"/>
    </row>
    <row r="82" spans="1:8" ht="12.75">
      <c r="A82" s="21"/>
      <c r="B82" s="135"/>
      <c r="C82" s="38"/>
      <c r="D82" s="17"/>
      <c r="E82" s="24"/>
      <c r="F82" s="25"/>
      <c r="G82" s="28"/>
      <c r="H82" s="26"/>
    </row>
    <row r="83" spans="1:8" ht="12.75">
      <c r="A83" s="21"/>
      <c r="B83" s="89">
        <v>1528</v>
      </c>
      <c r="C83" s="27" t="s">
        <v>44</v>
      </c>
      <c r="D83" s="17"/>
      <c r="E83" s="24"/>
      <c r="F83" s="25" t="s">
        <v>444</v>
      </c>
      <c r="G83" s="28">
        <v>130.39</v>
      </c>
      <c r="H83" s="26">
        <f>G83+G84</f>
        <v>130.39</v>
      </c>
    </row>
    <row r="84" spans="1:8" ht="12.75">
      <c r="A84" s="21"/>
      <c r="B84" s="87"/>
      <c r="C84" s="23" t="s">
        <v>12</v>
      </c>
      <c r="D84" s="17"/>
      <c r="E84" s="24"/>
      <c r="F84" s="25"/>
      <c r="G84" s="28"/>
      <c r="H84" s="26"/>
    </row>
    <row r="85" spans="1:8" ht="12.75">
      <c r="A85" s="21"/>
      <c r="B85" s="87"/>
      <c r="C85" s="23"/>
      <c r="D85" s="17"/>
      <c r="E85" s="24"/>
      <c r="F85" s="25"/>
      <c r="G85" s="28"/>
      <c r="H85" s="26"/>
    </row>
    <row r="86" spans="1:8" ht="12.75">
      <c r="A86" s="21"/>
      <c r="B86" s="89">
        <v>1529</v>
      </c>
      <c r="C86" s="27" t="s">
        <v>45</v>
      </c>
      <c r="D86" s="17"/>
      <c r="E86" s="24"/>
      <c r="F86" s="25" t="s">
        <v>445</v>
      </c>
      <c r="G86" s="25">
        <v>9450.72</v>
      </c>
      <c r="H86" s="26">
        <f>G86+G87+G88</f>
        <v>9450.72</v>
      </c>
    </row>
    <row r="87" spans="1:8" ht="12.75">
      <c r="A87" s="21"/>
      <c r="B87" s="87"/>
      <c r="C87" s="23" t="s">
        <v>12</v>
      </c>
      <c r="D87" s="17"/>
      <c r="E87" s="24"/>
      <c r="F87" s="25"/>
      <c r="G87" s="25"/>
      <c r="H87" s="39"/>
    </row>
    <row r="88" spans="1:8" ht="12.75">
      <c r="A88" s="21"/>
      <c r="B88" s="87"/>
      <c r="C88" s="23"/>
      <c r="D88" s="17"/>
      <c r="E88" s="24"/>
      <c r="F88" s="25"/>
      <c r="G88" s="25"/>
      <c r="H88" s="39"/>
    </row>
    <row r="89" spans="1:8" ht="12.75">
      <c r="A89" s="21"/>
      <c r="B89" s="89">
        <v>1530</v>
      </c>
      <c r="C89" s="27" t="s">
        <v>46</v>
      </c>
      <c r="D89" s="17"/>
      <c r="E89" s="24"/>
      <c r="F89" s="25" t="s">
        <v>446</v>
      </c>
      <c r="G89" s="28">
        <v>66.92</v>
      </c>
      <c r="H89" s="26">
        <f>G89+G90</f>
        <v>66.92</v>
      </c>
    </row>
    <row r="90" spans="1:8" ht="12.75">
      <c r="A90" s="21"/>
      <c r="B90" s="87"/>
      <c r="C90" s="23" t="s">
        <v>12</v>
      </c>
      <c r="D90" s="17"/>
      <c r="E90" s="24"/>
      <c r="F90" s="25"/>
      <c r="G90" s="28"/>
      <c r="H90" s="26"/>
    </row>
    <row r="91" spans="1:8" ht="12.75">
      <c r="A91" s="21"/>
      <c r="B91" s="87"/>
      <c r="C91" s="23"/>
      <c r="D91" s="17"/>
      <c r="E91" s="24"/>
      <c r="F91" s="25"/>
      <c r="G91" s="28"/>
      <c r="H91" s="26"/>
    </row>
    <row r="92" spans="1:9" ht="12.75">
      <c r="A92" s="21"/>
      <c r="B92" s="89">
        <v>1525</v>
      </c>
      <c r="C92" s="41" t="s">
        <v>47</v>
      </c>
      <c r="D92" s="17"/>
      <c r="E92" s="24"/>
      <c r="F92" s="25" t="s">
        <v>447</v>
      </c>
      <c r="G92" s="28">
        <v>10538.04</v>
      </c>
      <c r="H92" s="26">
        <f>G92+G93+G94</f>
        <v>10538.04</v>
      </c>
      <c r="I92" s="1"/>
    </row>
    <row r="93" spans="1:8" ht="12.75">
      <c r="A93" s="21"/>
      <c r="B93" s="64"/>
      <c r="C93" s="42" t="s">
        <v>12</v>
      </c>
      <c r="D93" s="34"/>
      <c r="E93" s="35"/>
      <c r="F93" s="25"/>
      <c r="G93" s="28"/>
      <c r="H93" s="26"/>
    </row>
    <row r="94" spans="1:8" ht="12.75">
      <c r="A94" s="21"/>
      <c r="B94" s="64"/>
      <c r="C94" s="42"/>
      <c r="D94" s="34"/>
      <c r="E94" s="35"/>
      <c r="F94" s="25"/>
      <c r="G94" s="28"/>
      <c r="H94" s="26"/>
    </row>
    <row r="95" spans="1:8" ht="12.75">
      <c r="A95" s="21"/>
      <c r="B95" s="90">
        <v>1533</v>
      </c>
      <c r="C95" s="43" t="s">
        <v>48</v>
      </c>
      <c r="D95" s="17"/>
      <c r="E95" s="24"/>
      <c r="F95" s="25" t="s">
        <v>448</v>
      </c>
      <c r="G95" s="28">
        <v>5273.58</v>
      </c>
      <c r="H95" s="26">
        <f>G95+G96+G97</f>
        <v>5273.58</v>
      </c>
    </row>
    <row r="96" spans="1:8" ht="12.75">
      <c r="A96" s="21"/>
      <c r="B96" s="64"/>
      <c r="C96" s="42" t="s">
        <v>12</v>
      </c>
      <c r="D96" s="34"/>
      <c r="E96" s="35"/>
      <c r="F96" s="25"/>
      <c r="G96" s="28"/>
      <c r="H96" s="26"/>
    </row>
    <row r="97" spans="1:8" ht="12" customHeight="1">
      <c r="A97" s="21"/>
      <c r="B97" s="64"/>
      <c r="C97" s="42"/>
      <c r="D97" s="34"/>
      <c r="E97" s="35"/>
      <c r="F97" s="25"/>
      <c r="G97" s="28"/>
      <c r="H97" s="101"/>
    </row>
    <row r="98" spans="1:8" ht="12.75">
      <c r="A98" s="21"/>
      <c r="B98" s="90">
        <v>1535</v>
      </c>
      <c r="C98" s="43" t="s">
        <v>49</v>
      </c>
      <c r="D98" s="17"/>
      <c r="E98" s="24"/>
      <c r="F98" s="25" t="s">
        <v>449</v>
      </c>
      <c r="G98" s="25">
        <v>946.51</v>
      </c>
      <c r="H98" s="26">
        <f>G98+G99</f>
        <v>946.51</v>
      </c>
    </row>
    <row r="99" spans="1:8" ht="12.75">
      <c r="A99" s="21"/>
      <c r="B99" s="64"/>
      <c r="C99" s="42" t="s">
        <v>12</v>
      </c>
      <c r="D99" s="34"/>
      <c r="E99" s="35"/>
      <c r="F99" s="28"/>
      <c r="G99" s="25"/>
      <c r="H99" s="44"/>
    </row>
    <row r="100" spans="1:8" ht="12.75">
      <c r="A100" s="21"/>
      <c r="B100" s="64"/>
      <c r="C100" s="42"/>
      <c r="D100" s="34"/>
      <c r="E100" s="35"/>
      <c r="F100" s="81"/>
      <c r="G100" s="81"/>
      <c r="H100" s="44"/>
    </row>
    <row r="101" spans="1:8" ht="12.75">
      <c r="A101" s="21"/>
      <c r="B101" s="90">
        <v>1534</v>
      </c>
      <c r="C101" s="43" t="s">
        <v>50</v>
      </c>
      <c r="D101" s="17"/>
      <c r="E101" s="24"/>
      <c r="F101" s="25" t="s">
        <v>450</v>
      </c>
      <c r="G101" s="25">
        <v>884.8</v>
      </c>
      <c r="H101" s="26">
        <f>G101+G102</f>
        <v>884.8</v>
      </c>
    </row>
    <row r="102" spans="1:8" ht="12.75">
      <c r="A102" s="21"/>
      <c r="B102" s="87"/>
      <c r="C102" s="45" t="s">
        <v>12</v>
      </c>
      <c r="D102" s="17"/>
      <c r="E102" s="24"/>
      <c r="F102" s="25"/>
      <c r="G102" s="25"/>
      <c r="H102" s="26"/>
    </row>
    <row r="103" spans="1:8" ht="12.75">
      <c r="A103" s="21"/>
      <c r="B103" s="87"/>
      <c r="C103" s="45"/>
      <c r="D103" s="17"/>
      <c r="E103" s="24"/>
      <c r="F103" s="25"/>
      <c r="G103" s="25"/>
      <c r="H103" s="26"/>
    </row>
    <row r="104" spans="1:8" ht="12.75">
      <c r="A104" s="21"/>
      <c r="B104" s="91">
        <v>1537</v>
      </c>
      <c r="C104" s="46" t="s">
        <v>51</v>
      </c>
      <c r="D104" s="47"/>
      <c r="E104" s="48"/>
      <c r="F104" s="25" t="s">
        <v>451</v>
      </c>
      <c r="G104" s="25">
        <v>18056.18</v>
      </c>
      <c r="H104" s="26">
        <f>G104+G105+G106+G107</f>
        <v>46566.92</v>
      </c>
    </row>
    <row r="105" spans="1:9" ht="12.75">
      <c r="A105" s="21"/>
      <c r="B105" s="92"/>
      <c r="C105" s="50" t="s">
        <v>52</v>
      </c>
      <c r="D105" s="47"/>
      <c r="E105" s="48"/>
      <c r="F105" s="25" t="s">
        <v>452</v>
      </c>
      <c r="G105" s="25">
        <v>7046.91</v>
      </c>
      <c r="H105" s="26"/>
      <c r="I105" s="1"/>
    </row>
    <row r="106" spans="1:8" ht="12.75">
      <c r="A106" s="21"/>
      <c r="B106" s="92"/>
      <c r="C106" s="50"/>
      <c r="D106" s="47"/>
      <c r="E106" s="48"/>
      <c r="F106" s="25" t="s">
        <v>453</v>
      </c>
      <c r="G106" s="25">
        <v>9983.42</v>
      </c>
      <c r="H106" s="26"/>
    </row>
    <row r="107" spans="1:8" ht="12.75">
      <c r="A107" s="21"/>
      <c r="B107" s="92"/>
      <c r="C107" s="50"/>
      <c r="D107" s="47"/>
      <c r="E107" s="48"/>
      <c r="F107" s="25" t="s">
        <v>454</v>
      </c>
      <c r="G107" s="25">
        <v>11480.41</v>
      </c>
      <c r="H107" s="26"/>
    </row>
    <row r="108" spans="1:8" ht="12.75">
      <c r="A108" s="21"/>
      <c r="B108" s="92"/>
      <c r="C108" s="50"/>
      <c r="D108" s="47"/>
      <c r="E108" s="48"/>
      <c r="F108" s="25"/>
      <c r="G108" s="25"/>
      <c r="H108" s="26"/>
    </row>
    <row r="109" spans="1:8" ht="12.75">
      <c r="A109" s="21"/>
      <c r="B109" s="92">
        <v>1538</v>
      </c>
      <c r="C109" s="46" t="s">
        <v>53</v>
      </c>
      <c r="D109" s="47"/>
      <c r="E109" s="51"/>
      <c r="F109" s="25" t="s">
        <v>455</v>
      </c>
      <c r="G109" s="25">
        <v>459.7</v>
      </c>
      <c r="H109" s="26">
        <f>G109+G110</f>
        <v>2713.02</v>
      </c>
    </row>
    <row r="110" spans="1:8" ht="12.75">
      <c r="A110" s="21"/>
      <c r="B110" s="92"/>
      <c r="C110" s="46" t="s">
        <v>54</v>
      </c>
      <c r="D110" s="47"/>
      <c r="E110" s="48"/>
      <c r="F110" s="25" t="s">
        <v>456</v>
      </c>
      <c r="G110" s="25">
        <v>2253.32</v>
      </c>
      <c r="H110" s="26"/>
    </row>
    <row r="111" spans="1:8" ht="12.75">
      <c r="A111" s="21"/>
      <c r="B111" s="92"/>
      <c r="C111" s="46"/>
      <c r="D111" s="47"/>
      <c r="E111" s="48"/>
      <c r="F111" s="25"/>
      <c r="G111" s="25"/>
      <c r="H111" s="26"/>
    </row>
    <row r="112" spans="1:8" ht="12.75">
      <c r="A112" s="21"/>
      <c r="B112" s="87">
        <v>1539</v>
      </c>
      <c r="C112" s="43" t="s">
        <v>55</v>
      </c>
      <c r="D112" s="17"/>
      <c r="E112" s="24"/>
      <c r="F112" s="25" t="s">
        <v>457</v>
      </c>
      <c r="G112" s="25">
        <v>1222.52</v>
      </c>
      <c r="H112" s="26">
        <f>G112+G113</f>
        <v>1222.52</v>
      </c>
    </row>
    <row r="113" spans="1:8" ht="12.75">
      <c r="A113" s="21"/>
      <c r="B113" s="87"/>
      <c r="C113" s="43"/>
      <c r="D113" s="17"/>
      <c r="E113" s="24"/>
      <c r="F113" s="25"/>
      <c r="G113" s="25"/>
      <c r="H113" s="26"/>
    </row>
    <row r="114" spans="1:8" ht="12.75">
      <c r="A114" s="21"/>
      <c r="B114" s="87"/>
      <c r="C114" s="43"/>
      <c r="D114" s="17"/>
      <c r="E114" s="24"/>
      <c r="F114" s="25"/>
      <c r="G114" s="25"/>
      <c r="H114" s="26"/>
    </row>
    <row r="115" spans="1:8" ht="12.75">
      <c r="A115" s="21"/>
      <c r="B115" s="92">
        <v>1540</v>
      </c>
      <c r="C115" s="46" t="s">
        <v>56</v>
      </c>
      <c r="D115" s="47"/>
      <c r="E115" s="48"/>
      <c r="F115" s="25" t="s">
        <v>458</v>
      </c>
      <c r="G115" s="25">
        <v>446.12</v>
      </c>
      <c r="H115" s="26">
        <f>G115+G116</f>
        <v>446.12</v>
      </c>
    </row>
    <row r="116" spans="1:8" ht="12.75">
      <c r="A116" s="21"/>
      <c r="B116" s="92"/>
      <c r="C116" s="46" t="s">
        <v>12</v>
      </c>
      <c r="D116" s="47"/>
      <c r="E116" s="48"/>
      <c r="F116" s="25"/>
      <c r="G116" s="25"/>
      <c r="H116" s="26"/>
    </row>
    <row r="117" spans="1:8" ht="12.75">
      <c r="A117" s="21"/>
      <c r="B117" s="92"/>
      <c r="C117" s="46"/>
      <c r="D117" s="47"/>
      <c r="E117" s="48"/>
      <c r="F117" s="25"/>
      <c r="G117" s="25"/>
      <c r="H117" s="26"/>
    </row>
    <row r="118" spans="1:8" ht="12.75">
      <c r="A118" s="21"/>
      <c r="B118" s="87">
        <v>1541</v>
      </c>
      <c r="C118" s="43" t="s">
        <v>57</v>
      </c>
      <c r="D118" s="17"/>
      <c r="E118" s="24"/>
      <c r="F118" s="25" t="s">
        <v>459</v>
      </c>
      <c r="G118" s="25">
        <v>354.56</v>
      </c>
      <c r="H118" s="26">
        <f>G118+G119+G120</f>
        <v>354.56</v>
      </c>
    </row>
    <row r="119" spans="1:8" ht="12.75">
      <c r="A119" s="21"/>
      <c r="B119" s="87"/>
      <c r="C119" s="43" t="s">
        <v>12</v>
      </c>
      <c r="D119" s="17"/>
      <c r="E119" s="24"/>
      <c r="F119" s="25"/>
      <c r="G119" s="25"/>
      <c r="H119" s="26"/>
    </row>
    <row r="120" spans="1:8" ht="12.75">
      <c r="A120" s="21"/>
      <c r="B120" s="87"/>
      <c r="C120" s="43"/>
      <c r="D120" s="17"/>
      <c r="E120" s="24"/>
      <c r="F120" s="25"/>
      <c r="G120" s="25"/>
      <c r="H120" s="26"/>
    </row>
    <row r="121" spans="1:8" ht="12.75">
      <c r="A121" s="21"/>
      <c r="B121" s="87">
        <v>1542</v>
      </c>
      <c r="C121" s="43" t="s">
        <v>58</v>
      </c>
      <c r="D121" s="17"/>
      <c r="E121" s="24"/>
      <c r="F121" s="25" t="s">
        <v>460</v>
      </c>
      <c r="G121" s="25">
        <v>766.99</v>
      </c>
      <c r="H121" s="26">
        <f>G121+G122</f>
        <v>766.99</v>
      </c>
    </row>
    <row r="122" spans="1:8" ht="12.75">
      <c r="A122" s="21"/>
      <c r="B122" s="87"/>
      <c r="C122" s="43" t="s">
        <v>33</v>
      </c>
      <c r="D122" s="17"/>
      <c r="E122" s="24"/>
      <c r="F122" s="25"/>
      <c r="G122" s="25"/>
      <c r="H122" s="26"/>
    </row>
    <row r="123" spans="1:8" ht="12.75">
      <c r="A123" s="21"/>
      <c r="B123" s="87"/>
      <c r="C123" s="43"/>
      <c r="D123" s="17"/>
      <c r="E123" s="24"/>
      <c r="F123" s="25"/>
      <c r="G123" s="25"/>
      <c r="H123" s="26"/>
    </row>
    <row r="124" spans="1:8" ht="12.75">
      <c r="A124" s="21"/>
      <c r="B124" s="87">
        <v>1543</v>
      </c>
      <c r="C124" s="43" t="s">
        <v>59</v>
      </c>
      <c r="D124" s="17"/>
      <c r="E124" s="24"/>
      <c r="F124" s="25" t="s">
        <v>461</v>
      </c>
      <c r="G124" s="25">
        <v>3047.55</v>
      </c>
      <c r="H124" s="26">
        <f>G124+G125</f>
        <v>3177.88</v>
      </c>
    </row>
    <row r="125" spans="1:8" ht="12.75">
      <c r="A125" s="21"/>
      <c r="B125" s="87"/>
      <c r="C125" s="43" t="s">
        <v>60</v>
      </c>
      <c r="D125" s="17"/>
      <c r="E125" s="24"/>
      <c r="F125" s="25" t="s">
        <v>462</v>
      </c>
      <c r="G125" s="25">
        <v>130.33</v>
      </c>
      <c r="H125" s="26"/>
    </row>
    <row r="126" spans="1:8" ht="12.75">
      <c r="A126" s="21"/>
      <c r="B126" s="87"/>
      <c r="C126" s="43"/>
      <c r="D126" s="17"/>
      <c r="E126" s="24"/>
      <c r="F126" s="25"/>
      <c r="G126" s="25"/>
      <c r="H126" s="26"/>
    </row>
    <row r="127" spans="1:8" ht="12.75">
      <c r="A127" s="21"/>
      <c r="B127" s="87"/>
      <c r="C127" s="43"/>
      <c r="D127" s="17"/>
      <c r="E127" s="24"/>
      <c r="F127" s="25"/>
      <c r="G127" s="25"/>
      <c r="H127" s="26"/>
    </row>
    <row r="128" spans="1:8" ht="12.75">
      <c r="A128" s="21"/>
      <c r="B128" s="87">
        <v>1544</v>
      </c>
      <c r="C128" s="43" t="s">
        <v>61</v>
      </c>
      <c r="D128" s="17"/>
      <c r="E128" s="24"/>
      <c r="F128" s="25" t="s">
        <v>463</v>
      </c>
      <c r="G128" s="25">
        <v>409.04</v>
      </c>
      <c r="H128" s="26">
        <f>G128+G129</f>
        <v>409.04</v>
      </c>
    </row>
    <row r="129" spans="1:8" ht="12.75">
      <c r="A129" s="21"/>
      <c r="B129" s="87"/>
      <c r="C129" s="43" t="s">
        <v>62</v>
      </c>
      <c r="D129" s="17"/>
      <c r="E129" s="24"/>
      <c r="F129" s="25"/>
      <c r="G129" s="25"/>
      <c r="H129" s="26"/>
    </row>
    <row r="130" spans="1:8" ht="12.75">
      <c r="A130" s="21"/>
      <c r="B130" s="64"/>
      <c r="C130" s="52"/>
      <c r="D130" s="34"/>
      <c r="E130" s="35"/>
      <c r="F130" s="54"/>
      <c r="G130" s="54"/>
      <c r="H130" s="44"/>
    </row>
    <row r="131" spans="1:9" ht="12.75">
      <c r="A131" s="21"/>
      <c r="B131" s="64">
        <v>1545</v>
      </c>
      <c r="C131" s="52" t="s">
        <v>63</v>
      </c>
      <c r="D131" s="34"/>
      <c r="E131" s="35"/>
      <c r="F131" s="54" t="s">
        <v>464</v>
      </c>
      <c r="G131" s="54">
        <v>7457.57</v>
      </c>
      <c r="H131" s="44">
        <f>G131+G132+G133</f>
        <v>39923.91</v>
      </c>
      <c r="I131" s="1"/>
    </row>
    <row r="132" spans="1:8" ht="12.75">
      <c r="A132" s="21"/>
      <c r="B132" s="64"/>
      <c r="C132" s="52" t="s">
        <v>54</v>
      </c>
      <c r="D132" s="34"/>
      <c r="E132" s="35"/>
      <c r="F132" s="54" t="s">
        <v>465</v>
      </c>
      <c r="G132" s="54">
        <v>32466.34</v>
      </c>
      <c r="H132" s="44"/>
    </row>
    <row r="133" spans="1:8" ht="12.75">
      <c r="A133" s="21"/>
      <c r="B133" s="64"/>
      <c r="C133" s="52"/>
      <c r="D133" s="34"/>
      <c r="E133" s="35"/>
      <c r="F133" s="54"/>
      <c r="G133" s="54"/>
      <c r="H133" s="44"/>
    </row>
    <row r="134" spans="1:8" ht="12.75">
      <c r="A134" s="21"/>
      <c r="B134" s="64">
        <v>1546</v>
      </c>
      <c r="C134" s="52" t="s">
        <v>64</v>
      </c>
      <c r="D134" s="34"/>
      <c r="E134" s="35"/>
      <c r="F134" s="54" t="s">
        <v>466</v>
      </c>
      <c r="G134" s="54">
        <v>16.63</v>
      </c>
      <c r="H134" s="44">
        <f>G134+G135</f>
        <v>324.5</v>
      </c>
    </row>
    <row r="135" spans="1:8" ht="12.75">
      <c r="A135" s="21"/>
      <c r="B135" s="64"/>
      <c r="C135" s="52" t="s">
        <v>65</v>
      </c>
      <c r="D135" s="34"/>
      <c r="E135" s="35"/>
      <c r="F135" s="54" t="s">
        <v>467</v>
      </c>
      <c r="G135" s="54">
        <v>307.87</v>
      </c>
      <c r="H135" s="44"/>
    </row>
    <row r="136" spans="1:9" ht="12.75">
      <c r="A136" s="21"/>
      <c r="B136" s="64"/>
      <c r="C136" s="52"/>
      <c r="D136" s="34"/>
      <c r="E136" s="35"/>
      <c r="F136" s="54"/>
      <c r="G136" s="54"/>
      <c r="H136" s="44"/>
      <c r="I136" s="30"/>
    </row>
    <row r="137" spans="1:8" ht="12.75">
      <c r="A137" s="21"/>
      <c r="B137" s="64">
        <v>1547</v>
      </c>
      <c r="C137" s="52" t="s">
        <v>66</v>
      </c>
      <c r="D137" s="34"/>
      <c r="E137" s="35"/>
      <c r="F137" s="54" t="s">
        <v>468</v>
      </c>
      <c r="G137" s="54">
        <v>1473.42</v>
      </c>
      <c r="H137" s="44">
        <f>G137+G138</f>
        <v>1473.42</v>
      </c>
    </row>
    <row r="138" spans="1:8" ht="12.75">
      <c r="A138" s="21"/>
      <c r="B138" s="64"/>
      <c r="C138" s="52" t="s">
        <v>67</v>
      </c>
      <c r="D138" s="34"/>
      <c r="E138" s="35"/>
      <c r="F138" s="54"/>
      <c r="G138" s="54"/>
      <c r="H138" s="44"/>
    </row>
    <row r="139" spans="1:8" ht="12.75">
      <c r="A139" s="21"/>
      <c r="B139" s="64"/>
      <c r="C139" s="52"/>
      <c r="D139" s="34"/>
      <c r="E139" s="35"/>
      <c r="F139" s="54"/>
      <c r="G139" s="54"/>
      <c r="H139" s="44"/>
    </row>
    <row r="140" spans="1:8" ht="12.75">
      <c r="A140" s="21"/>
      <c r="B140" s="64">
        <v>1548</v>
      </c>
      <c r="C140" s="52" t="s">
        <v>68</v>
      </c>
      <c r="D140" s="34"/>
      <c r="E140" s="35"/>
      <c r="F140" s="54" t="s">
        <v>469</v>
      </c>
      <c r="G140" s="54">
        <v>4806.49</v>
      </c>
      <c r="H140" s="44">
        <f>G140+G141+G142</f>
        <v>5724.04</v>
      </c>
    </row>
    <row r="141" spans="1:8" ht="12.75">
      <c r="A141" s="21"/>
      <c r="B141" s="64"/>
      <c r="C141" s="52" t="s">
        <v>12</v>
      </c>
      <c r="D141" s="34"/>
      <c r="E141" s="35"/>
      <c r="F141" s="54" t="s">
        <v>470</v>
      </c>
      <c r="G141" s="54">
        <v>917.55</v>
      </c>
      <c r="H141" s="44"/>
    </row>
    <row r="142" spans="1:8" ht="12.75">
      <c r="A142" s="21"/>
      <c r="B142" s="64"/>
      <c r="C142" s="52"/>
      <c r="D142" s="34"/>
      <c r="E142" s="35"/>
      <c r="F142" s="54"/>
      <c r="G142" s="54"/>
      <c r="H142" s="44"/>
    </row>
    <row r="143" spans="1:8" ht="12.75">
      <c r="A143" s="21"/>
      <c r="B143" s="93">
        <v>1549</v>
      </c>
      <c r="C143" s="55" t="s">
        <v>69</v>
      </c>
      <c r="D143" s="56"/>
      <c r="E143" s="57"/>
      <c r="F143" s="54" t="s">
        <v>471</v>
      </c>
      <c r="G143" s="54">
        <v>210.68</v>
      </c>
      <c r="H143" s="44">
        <f>G143+G144+G145</f>
        <v>1068.79</v>
      </c>
    </row>
    <row r="144" spans="1:8" ht="12.75">
      <c r="A144" s="21"/>
      <c r="B144" s="93"/>
      <c r="C144" s="55" t="s">
        <v>12</v>
      </c>
      <c r="D144" s="56"/>
      <c r="E144" s="57"/>
      <c r="F144" s="54" t="s">
        <v>472</v>
      </c>
      <c r="G144" s="54">
        <v>858.11</v>
      </c>
      <c r="H144" s="44"/>
    </row>
    <row r="145" spans="1:8" ht="12.75">
      <c r="A145" s="21"/>
      <c r="B145" s="93"/>
      <c r="C145" s="55"/>
      <c r="D145" s="56"/>
      <c r="E145" s="57"/>
      <c r="F145" s="54"/>
      <c r="G145" s="54"/>
      <c r="H145" s="44"/>
    </row>
    <row r="146" spans="1:8" ht="12.75">
      <c r="A146" s="21"/>
      <c r="B146" s="93"/>
      <c r="C146" s="55"/>
      <c r="D146" s="56"/>
      <c r="E146" s="57"/>
      <c r="F146" s="54"/>
      <c r="G146" s="54"/>
      <c r="H146" s="44"/>
    </row>
    <row r="147" spans="1:8" ht="12.75">
      <c r="A147" s="21"/>
      <c r="B147" s="64">
        <v>1551</v>
      </c>
      <c r="C147" s="52" t="s">
        <v>70</v>
      </c>
      <c r="D147" s="58"/>
      <c r="E147" s="35"/>
      <c r="F147" s="54" t="s">
        <v>473</v>
      </c>
      <c r="G147" s="54">
        <v>6031.32</v>
      </c>
      <c r="H147" s="44">
        <f>G147+G148</f>
        <v>6031.32</v>
      </c>
    </row>
    <row r="148" spans="1:8" ht="12.75">
      <c r="A148" s="21"/>
      <c r="B148" s="64"/>
      <c r="C148" s="52" t="s">
        <v>71</v>
      </c>
      <c r="D148" s="29"/>
      <c r="E148" s="35"/>
      <c r="F148" s="54"/>
      <c r="G148" s="54"/>
      <c r="H148" s="44"/>
    </row>
    <row r="149" spans="1:8" ht="12.75">
      <c r="A149" s="21"/>
      <c r="B149" s="64"/>
      <c r="C149" s="52"/>
      <c r="D149" s="29"/>
      <c r="E149" s="35"/>
      <c r="F149" s="54"/>
      <c r="G149" s="54"/>
      <c r="H149" s="44"/>
    </row>
    <row r="150" spans="1:8" ht="12.75">
      <c r="A150" s="21"/>
      <c r="B150" s="64">
        <v>1552</v>
      </c>
      <c r="C150" s="52" t="s">
        <v>72</v>
      </c>
      <c r="D150" s="58"/>
      <c r="E150" s="35"/>
      <c r="F150" s="54" t="s">
        <v>474</v>
      </c>
      <c r="G150" s="54">
        <v>1441.04</v>
      </c>
      <c r="H150" s="44">
        <f>G150+G151</f>
        <v>1441.04</v>
      </c>
    </row>
    <row r="151" spans="1:8" ht="12.75">
      <c r="A151" s="21"/>
      <c r="B151" s="64"/>
      <c r="C151" s="52" t="s">
        <v>12</v>
      </c>
      <c r="D151" s="29"/>
      <c r="E151" s="35"/>
      <c r="F151" s="54"/>
      <c r="G151" s="54"/>
      <c r="H151" s="44"/>
    </row>
    <row r="152" spans="1:8" ht="12.75">
      <c r="A152" s="21"/>
      <c r="B152" s="64"/>
      <c r="C152" s="52"/>
      <c r="D152" s="29"/>
      <c r="E152" s="35"/>
      <c r="F152" s="54"/>
      <c r="G152" s="54"/>
      <c r="H152" s="44"/>
    </row>
    <row r="153" spans="1:8" ht="12.75">
      <c r="A153" s="21"/>
      <c r="B153" s="64">
        <v>1553</v>
      </c>
      <c r="C153" s="59" t="s">
        <v>73</v>
      </c>
      <c r="D153" s="60"/>
      <c r="E153" s="35"/>
      <c r="F153" s="54" t="s">
        <v>475</v>
      </c>
      <c r="G153" s="54">
        <v>1729.64</v>
      </c>
      <c r="H153" s="44">
        <f>G153+G154</f>
        <v>1729.64</v>
      </c>
    </row>
    <row r="154" spans="1:8" ht="12.75">
      <c r="A154" s="21"/>
      <c r="B154" s="64"/>
      <c r="C154" s="59" t="s">
        <v>12</v>
      </c>
      <c r="D154" s="29"/>
      <c r="E154" s="35"/>
      <c r="F154" s="54"/>
      <c r="G154" s="54"/>
      <c r="H154" s="44"/>
    </row>
    <row r="155" spans="1:8" ht="12.75">
      <c r="A155" s="21"/>
      <c r="B155" s="64"/>
      <c r="C155" s="59"/>
      <c r="D155" s="29"/>
      <c r="E155" s="35"/>
      <c r="F155" s="54"/>
      <c r="G155" s="54"/>
      <c r="H155" s="44"/>
    </row>
    <row r="156" spans="1:8" ht="12.75">
      <c r="A156" s="21"/>
      <c r="B156" s="64">
        <v>1554</v>
      </c>
      <c r="C156" s="59" t="s">
        <v>0</v>
      </c>
      <c r="D156" s="29"/>
      <c r="E156" s="35"/>
      <c r="F156" s="54" t="s">
        <v>476</v>
      </c>
      <c r="G156" s="54">
        <v>4244.97</v>
      </c>
      <c r="H156" s="44">
        <f>G156+G157</f>
        <v>4244.97</v>
      </c>
    </row>
    <row r="157" spans="1:8" ht="12.75">
      <c r="A157" s="21"/>
      <c r="B157" s="64"/>
      <c r="C157" s="59" t="s">
        <v>74</v>
      </c>
      <c r="D157" s="29"/>
      <c r="E157" s="35"/>
      <c r="F157" s="54"/>
      <c r="G157" s="54"/>
      <c r="H157" s="44"/>
    </row>
    <row r="158" spans="1:8" ht="12.75">
      <c r="A158" s="21"/>
      <c r="B158" s="64"/>
      <c r="C158" s="59"/>
      <c r="D158" s="29"/>
      <c r="E158" s="35"/>
      <c r="F158" s="54"/>
      <c r="G158" s="54"/>
      <c r="H158" s="44"/>
    </row>
    <row r="159" spans="1:8" ht="12.75">
      <c r="A159" s="21"/>
      <c r="B159" s="64">
        <v>1855</v>
      </c>
      <c r="C159" s="59" t="s">
        <v>75</v>
      </c>
      <c r="D159" s="29"/>
      <c r="E159" s="35"/>
      <c r="F159" s="54" t="s">
        <v>477</v>
      </c>
      <c r="G159" s="54">
        <v>2567.21</v>
      </c>
      <c r="H159" s="44">
        <f>G159+G160</f>
        <v>2567.21</v>
      </c>
    </row>
    <row r="160" spans="1:8" ht="12.75">
      <c r="A160" s="21"/>
      <c r="B160" s="64"/>
      <c r="C160" s="59" t="s">
        <v>12</v>
      </c>
      <c r="D160" s="29"/>
      <c r="E160" s="35"/>
      <c r="F160" s="54"/>
      <c r="G160" s="54"/>
      <c r="H160" s="44"/>
    </row>
    <row r="161" spans="1:8" ht="12.75">
      <c r="A161" s="21"/>
      <c r="B161" s="64"/>
      <c r="C161" s="59"/>
      <c r="D161" s="29"/>
      <c r="E161" s="35"/>
      <c r="F161" s="54"/>
      <c r="G161" s="54"/>
      <c r="H161" s="44"/>
    </row>
    <row r="162" spans="1:8" ht="12.75">
      <c r="A162" s="21"/>
      <c r="B162" s="64">
        <v>1856</v>
      </c>
      <c r="C162" s="59" t="s">
        <v>76</v>
      </c>
      <c r="D162" s="8"/>
      <c r="E162" s="35"/>
      <c r="F162" s="54" t="s">
        <v>478</v>
      </c>
      <c r="G162" s="54">
        <v>4277.36</v>
      </c>
      <c r="H162" s="44">
        <f>G162+G163+G164</f>
        <v>5311.469999999999</v>
      </c>
    </row>
    <row r="163" spans="1:8" ht="12.75">
      <c r="A163" s="21"/>
      <c r="B163" s="64"/>
      <c r="C163" s="59" t="s">
        <v>12</v>
      </c>
      <c r="D163" s="29"/>
      <c r="E163" s="35"/>
      <c r="F163" s="54" t="s">
        <v>479</v>
      </c>
      <c r="G163" s="54">
        <v>272.88</v>
      </c>
      <c r="H163" s="44"/>
    </row>
    <row r="164" spans="1:8" ht="12.75">
      <c r="A164" s="21"/>
      <c r="B164" s="64"/>
      <c r="C164" s="59"/>
      <c r="D164" s="29"/>
      <c r="E164" s="35"/>
      <c r="F164" s="54" t="s">
        <v>480</v>
      </c>
      <c r="G164" s="54">
        <v>761.23</v>
      </c>
      <c r="H164" s="44"/>
    </row>
    <row r="165" spans="1:8" ht="12.75">
      <c r="A165" s="21"/>
      <c r="B165" s="64"/>
      <c r="C165" s="59"/>
      <c r="D165" s="29"/>
      <c r="E165" s="35"/>
      <c r="F165" s="54"/>
      <c r="G165" s="54"/>
      <c r="H165" s="44"/>
    </row>
    <row r="166" spans="1:8" ht="12.75">
      <c r="A166" s="21"/>
      <c r="B166" s="64">
        <v>2081</v>
      </c>
      <c r="C166" s="59" t="s">
        <v>78</v>
      </c>
      <c r="D166" s="61"/>
      <c r="E166" s="35"/>
      <c r="F166" s="54" t="s">
        <v>481</v>
      </c>
      <c r="G166" s="54">
        <v>253.34</v>
      </c>
      <c r="H166" s="44">
        <f>G166+G167</f>
        <v>253.34</v>
      </c>
    </row>
    <row r="167" spans="1:8" ht="12.75">
      <c r="A167" s="21"/>
      <c r="B167" s="64"/>
      <c r="C167" s="59"/>
      <c r="D167" s="8"/>
      <c r="E167" s="35"/>
      <c r="F167" s="54"/>
      <c r="G167" s="54"/>
      <c r="H167" s="44"/>
    </row>
    <row r="168" spans="1:8" ht="12.75">
      <c r="A168" s="21"/>
      <c r="B168" s="64"/>
      <c r="C168" s="59"/>
      <c r="D168" s="29"/>
      <c r="E168" s="35"/>
      <c r="F168" s="54"/>
      <c r="G168" s="54"/>
      <c r="H168" s="44"/>
    </row>
    <row r="169" spans="1:8" ht="12.75">
      <c r="A169" s="21"/>
      <c r="B169" s="64">
        <v>1857</v>
      </c>
      <c r="C169" s="59" t="s">
        <v>77</v>
      </c>
      <c r="D169" s="61"/>
      <c r="E169" s="35"/>
      <c r="F169" s="54" t="s">
        <v>482</v>
      </c>
      <c r="G169" s="54">
        <v>345.73</v>
      </c>
      <c r="H169" s="44">
        <f>G169+G170</f>
        <v>345.73</v>
      </c>
    </row>
    <row r="170" spans="1:8" ht="12.75">
      <c r="A170" s="21"/>
      <c r="B170" s="64"/>
      <c r="C170" s="59"/>
      <c r="D170" s="8"/>
      <c r="E170" s="35"/>
      <c r="F170" s="54"/>
      <c r="G170" s="54"/>
      <c r="H170" s="44"/>
    </row>
    <row r="171" spans="1:8" ht="12.75">
      <c r="A171" s="21"/>
      <c r="B171" s="64"/>
      <c r="C171" s="59"/>
      <c r="D171" s="29"/>
      <c r="E171" s="35"/>
      <c r="F171" s="54"/>
      <c r="G171" s="54"/>
      <c r="H171" s="44"/>
    </row>
    <row r="172" spans="1:8" ht="12.75">
      <c r="A172" s="21"/>
      <c r="B172" s="64">
        <v>2214</v>
      </c>
      <c r="C172" s="59" t="s">
        <v>79</v>
      </c>
      <c r="D172" s="61"/>
      <c r="E172" s="35"/>
      <c r="F172" s="54" t="s">
        <v>483</v>
      </c>
      <c r="G172" s="54">
        <v>3441.78</v>
      </c>
      <c r="H172" s="44">
        <f>G172+G173</f>
        <v>3538.71</v>
      </c>
    </row>
    <row r="173" spans="1:8" ht="12.75">
      <c r="A173" s="21"/>
      <c r="B173" s="64"/>
      <c r="C173" s="59" t="s">
        <v>80</v>
      </c>
      <c r="D173" s="8"/>
      <c r="E173" s="35"/>
      <c r="F173" s="54" t="s">
        <v>484</v>
      </c>
      <c r="G173" s="54">
        <v>96.93</v>
      </c>
      <c r="H173" s="44"/>
    </row>
    <row r="174" spans="1:8" ht="12.75">
      <c r="A174" s="21"/>
      <c r="B174" s="64"/>
      <c r="C174" s="59"/>
      <c r="D174" s="61"/>
      <c r="E174" s="35"/>
      <c r="F174" s="54"/>
      <c r="G174" s="54"/>
      <c r="H174" s="44"/>
    </row>
    <row r="175" spans="1:8" ht="12.75">
      <c r="A175" s="21"/>
      <c r="B175" s="64">
        <v>3123</v>
      </c>
      <c r="C175" s="59" t="s">
        <v>81</v>
      </c>
      <c r="D175" s="61"/>
      <c r="E175" s="35"/>
      <c r="F175" s="54" t="s">
        <v>485</v>
      </c>
      <c r="G175" s="54">
        <v>5876.16</v>
      </c>
      <c r="H175" s="44">
        <f>G175+G176</f>
        <v>5876.16</v>
      </c>
    </row>
    <row r="176" spans="1:8" ht="12.75">
      <c r="A176" s="21"/>
      <c r="B176" s="64"/>
      <c r="C176" s="59" t="s">
        <v>82</v>
      </c>
      <c r="D176" s="8"/>
      <c r="E176" s="35"/>
      <c r="F176" s="54"/>
      <c r="G176" s="54"/>
      <c r="H176" s="44"/>
    </row>
    <row r="177" spans="1:8" ht="12.75">
      <c r="A177" s="21"/>
      <c r="B177" s="64"/>
      <c r="C177" s="59"/>
      <c r="D177" s="61"/>
      <c r="E177" s="35"/>
      <c r="F177" s="54"/>
      <c r="G177" s="54"/>
      <c r="H177" s="44"/>
    </row>
    <row r="178" spans="1:8" ht="12.75">
      <c r="A178" s="21"/>
      <c r="B178" s="64">
        <v>1719</v>
      </c>
      <c r="C178" s="59" t="s">
        <v>83</v>
      </c>
      <c r="D178" s="61"/>
      <c r="E178" s="35"/>
      <c r="F178" s="54" t="s">
        <v>486</v>
      </c>
      <c r="G178" s="54">
        <v>231.2</v>
      </c>
      <c r="H178" s="44">
        <f>G178+G179</f>
        <v>231.2</v>
      </c>
    </row>
    <row r="179" spans="1:8" ht="12.75">
      <c r="A179" s="21"/>
      <c r="B179" s="64"/>
      <c r="C179" s="59" t="s">
        <v>84</v>
      </c>
      <c r="D179" s="61"/>
      <c r="E179" s="35"/>
      <c r="F179" s="54"/>
      <c r="G179" s="54"/>
      <c r="H179" s="44"/>
    </row>
    <row r="180" spans="1:8" ht="12.75">
      <c r="A180" s="21"/>
      <c r="B180" s="64"/>
      <c r="C180" s="59"/>
      <c r="D180" s="61"/>
      <c r="E180" s="35"/>
      <c r="F180" s="54"/>
      <c r="G180" s="54"/>
      <c r="H180" s="44"/>
    </row>
    <row r="181" spans="1:8" ht="12.75">
      <c r="A181" s="21"/>
      <c r="B181" s="64">
        <v>2192</v>
      </c>
      <c r="C181" s="59" t="s">
        <v>85</v>
      </c>
      <c r="D181" s="112"/>
      <c r="E181" s="35"/>
      <c r="F181" s="54" t="s">
        <v>341</v>
      </c>
      <c r="G181" s="54">
        <v>501.86</v>
      </c>
      <c r="H181" s="44">
        <f>G181+G182</f>
        <v>501.86</v>
      </c>
    </row>
    <row r="182" spans="1:8" ht="12.75">
      <c r="A182" s="21"/>
      <c r="B182" s="64"/>
      <c r="C182" s="59" t="s">
        <v>86</v>
      </c>
      <c r="D182" s="61"/>
      <c r="E182" s="35"/>
      <c r="F182" s="54"/>
      <c r="G182" s="54"/>
      <c r="H182" s="44"/>
    </row>
    <row r="183" spans="1:8" ht="12.75">
      <c r="A183" s="21"/>
      <c r="B183" s="64"/>
      <c r="C183" s="59"/>
      <c r="D183" s="61"/>
      <c r="E183" s="35"/>
      <c r="F183" s="54"/>
      <c r="G183" s="54"/>
      <c r="H183" s="44"/>
    </row>
    <row r="184" spans="1:8" ht="12.75">
      <c r="A184" s="21"/>
      <c r="B184" s="64">
        <v>2487</v>
      </c>
      <c r="C184" s="59" t="s">
        <v>93</v>
      </c>
      <c r="D184" s="8"/>
      <c r="E184" s="35"/>
      <c r="F184" s="54" t="s">
        <v>433</v>
      </c>
      <c r="G184" s="54">
        <v>249.55</v>
      </c>
      <c r="H184" s="44">
        <f>G184+G185</f>
        <v>249.55</v>
      </c>
    </row>
    <row r="185" spans="1:8" ht="12.75">
      <c r="A185" s="21"/>
      <c r="B185" s="64"/>
      <c r="C185" s="59" t="s">
        <v>94</v>
      </c>
      <c r="D185" s="61"/>
      <c r="E185" s="35"/>
      <c r="F185" s="54"/>
      <c r="G185" s="54"/>
      <c r="H185" s="44"/>
    </row>
    <row r="186" spans="1:8" ht="12.75">
      <c r="A186" s="21"/>
      <c r="B186" s="64"/>
      <c r="C186" s="59"/>
      <c r="D186" s="61"/>
      <c r="E186" s="35"/>
      <c r="F186" s="54"/>
      <c r="G186" s="54"/>
      <c r="H186" s="44"/>
    </row>
    <row r="187" spans="1:8" ht="12.75">
      <c r="A187" s="21"/>
      <c r="B187" s="40">
        <v>3534</v>
      </c>
      <c r="C187" s="59" t="s">
        <v>113</v>
      </c>
      <c r="D187" s="124"/>
      <c r="E187" s="35"/>
      <c r="F187" s="62" t="s">
        <v>410</v>
      </c>
      <c r="G187" s="81">
        <v>216.82</v>
      </c>
      <c r="H187" s="44">
        <f>G187+G188</f>
        <v>216.82</v>
      </c>
    </row>
    <row r="188" spans="1:8" ht="12.75">
      <c r="A188" s="21"/>
      <c r="B188" s="40"/>
      <c r="C188" s="59" t="s">
        <v>114</v>
      </c>
      <c r="D188" s="124"/>
      <c r="E188" s="35"/>
      <c r="F188" s="62"/>
      <c r="G188" s="81"/>
      <c r="H188" s="44"/>
    </row>
    <row r="189" spans="1:8" ht="12.75">
      <c r="A189" s="21"/>
      <c r="B189" s="64"/>
      <c r="C189" s="59"/>
      <c r="D189" s="61"/>
      <c r="E189" s="35"/>
      <c r="F189" s="54"/>
      <c r="G189" s="54"/>
      <c r="H189" s="44"/>
    </row>
    <row r="190" spans="1:8" ht="12.75">
      <c r="A190" s="21"/>
      <c r="B190" s="64">
        <v>3535</v>
      </c>
      <c r="C190" s="59" t="s">
        <v>115</v>
      </c>
      <c r="D190" s="61"/>
      <c r="E190" s="35"/>
      <c r="F190" s="54" t="s">
        <v>410</v>
      </c>
      <c r="G190" s="54">
        <v>12.43</v>
      </c>
      <c r="H190" s="44">
        <f>G190+G191</f>
        <v>12.43</v>
      </c>
    </row>
    <row r="191" spans="1:8" ht="12.75">
      <c r="A191" s="21"/>
      <c r="B191" s="64"/>
      <c r="C191" s="59" t="s">
        <v>116</v>
      </c>
      <c r="D191" s="61"/>
      <c r="E191" s="35"/>
      <c r="F191" s="54"/>
      <c r="G191" s="54"/>
      <c r="H191" s="44"/>
    </row>
    <row r="192" spans="1:8" ht="12.75">
      <c r="A192" s="21"/>
      <c r="B192" s="64"/>
      <c r="C192" s="59"/>
      <c r="D192" s="61"/>
      <c r="E192" s="35"/>
      <c r="F192" s="54"/>
      <c r="G192" s="54"/>
      <c r="H192" s="44"/>
    </row>
    <row r="193" spans="1:8" ht="12.75">
      <c r="A193" s="21"/>
      <c r="B193" s="64">
        <v>3537</v>
      </c>
      <c r="C193" s="59" t="s">
        <v>110</v>
      </c>
      <c r="D193" s="34"/>
      <c r="E193" s="35"/>
      <c r="F193" s="54" t="s">
        <v>487</v>
      </c>
      <c r="G193" s="54">
        <v>1597.54</v>
      </c>
      <c r="H193" s="44">
        <f>G193+G194</f>
        <v>1597.54</v>
      </c>
    </row>
    <row r="194" spans="1:8" ht="12.75">
      <c r="A194" s="21"/>
      <c r="B194" s="64"/>
      <c r="C194" s="59" t="s">
        <v>111</v>
      </c>
      <c r="D194" s="34"/>
      <c r="E194" s="35"/>
      <c r="F194" s="54"/>
      <c r="G194" s="54"/>
      <c r="H194" s="44"/>
    </row>
    <row r="195" spans="1:8" ht="12.75">
      <c r="A195" s="21"/>
      <c r="B195" s="64"/>
      <c r="C195" s="59"/>
      <c r="D195" s="17"/>
      <c r="E195" s="35"/>
      <c r="F195" s="54"/>
      <c r="G195" s="54"/>
      <c r="H195" s="44"/>
    </row>
    <row r="196" spans="1:8" ht="12.75">
      <c r="A196" s="21"/>
      <c r="B196" s="64">
        <v>3540</v>
      </c>
      <c r="C196" s="59" t="s">
        <v>117</v>
      </c>
      <c r="D196" s="8"/>
      <c r="E196" s="35"/>
      <c r="F196" s="54" t="s">
        <v>408</v>
      </c>
      <c r="G196" s="54">
        <v>220.46</v>
      </c>
      <c r="H196" s="44">
        <f>G196</f>
        <v>220.46</v>
      </c>
    </row>
    <row r="197" spans="1:8" ht="12.75">
      <c r="A197" s="21"/>
      <c r="B197" s="64"/>
      <c r="C197" s="59" t="s">
        <v>118</v>
      </c>
      <c r="D197" s="61"/>
      <c r="E197" s="35"/>
      <c r="F197" s="54"/>
      <c r="G197" s="54"/>
      <c r="H197" s="44"/>
    </row>
    <row r="198" spans="1:8" ht="13.5" thickBot="1">
      <c r="A198" s="21"/>
      <c r="B198" s="64"/>
      <c r="C198" s="59"/>
      <c r="D198" s="29"/>
      <c r="E198" s="35"/>
      <c r="F198" s="54"/>
      <c r="G198" s="54"/>
      <c r="H198" s="44"/>
    </row>
    <row r="199" spans="1:8" ht="13.5" thickBot="1">
      <c r="A199" s="113"/>
      <c r="B199" s="67"/>
      <c r="C199" s="67" t="s">
        <v>87</v>
      </c>
      <c r="D199" s="68"/>
      <c r="E199" s="69"/>
      <c r="F199" s="70"/>
      <c r="G199" s="71">
        <f>SUM(G11:G198)</f>
        <v>269374.08999999997</v>
      </c>
      <c r="H199" s="79">
        <f>SUM(H11:H198)</f>
        <v>269374.09</v>
      </c>
    </row>
    <row r="200" spans="5:8" ht="12.75">
      <c r="E200" s="4"/>
      <c r="F200" s="5"/>
      <c r="G200" s="5"/>
      <c r="H200" s="72"/>
    </row>
    <row r="201" spans="1:7" ht="12.75">
      <c r="A201" s="1" t="s">
        <v>2</v>
      </c>
      <c r="B201" s="1"/>
      <c r="C201" s="1"/>
      <c r="D201" s="3" t="s">
        <v>90</v>
      </c>
      <c r="F201" s="94"/>
      <c r="G201" s="30"/>
    </row>
    <row r="202" spans="1:8" ht="12.75">
      <c r="A202" s="1" t="s">
        <v>1</v>
      </c>
      <c r="B202" s="1"/>
      <c r="C202" s="1"/>
      <c r="F202" s="94"/>
      <c r="G202" s="30"/>
      <c r="H202" s="30"/>
    </row>
    <row r="203" spans="1:8" ht="12.75">
      <c r="A203" s="1"/>
      <c r="B203" s="1"/>
      <c r="C203" s="1"/>
      <c r="F203" s="94"/>
      <c r="G203" s="30"/>
      <c r="H203" s="30"/>
    </row>
    <row r="204" spans="1:8" ht="12.75">
      <c r="A204" s="4"/>
      <c r="B204" s="7"/>
      <c r="C204" s="8"/>
      <c r="D204" s="8" t="s">
        <v>136</v>
      </c>
      <c r="E204" s="8"/>
      <c r="F204" s="94"/>
      <c r="G204" s="5"/>
      <c r="H204" s="72"/>
    </row>
    <row r="205" spans="1:8" ht="12.75">
      <c r="A205" s="4"/>
      <c r="B205" s="7"/>
      <c r="C205" s="8"/>
      <c r="D205" s="8" t="s">
        <v>415</v>
      </c>
      <c r="E205" s="8"/>
      <c r="G205" s="5"/>
      <c r="H205" s="72"/>
    </row>
    <row r="206" spans="2:8" ht="12.75">
      <c r="B206" s="9"/>
      <c r="E206" s="4"/>
      <c r="F206" s="5"/>
      <c r="G206" s="5" t="s">
        <v>144</v>
      </c>
      <c r="H206" s="72"/>
    </row>
    <row r="207" spans="2:8" ht="12.75">
      <c r="B207" s="2" t="s">
        <v>95</v>
      </c>
      <c r="C207" s="1"/>
      <c r="D207" s="4" t="s">
        <v>126</v>
      </c>
      <c r="E207" s="4"/>
      <c r="F207" s="94"/>
      <c r="G207" s="5"/>
      <c r="H207" s="72"/>
    </row>
    <row r="208" spans="2:8" ht="13.5" thickBot="1">
      <c r="B208" s="9"/>
      <c r="E208" s="4"/>
      <c r="F208" s="94"/>
      <c r="G208" s="5"/>
      <c r="H208" s="72"/>
    </row>
    <row r="209" spans="1:8" ht="32.25" customHeight="1" thickBot="1">
      <c r="A209" s="10" t="s">
        <v>4</v>
      </c>
      <c r="B209" s="73" t="s">
        <v>91</v>
      </c>
      <c r="C209" s="10" t="s">
        <v>92</v>
      </c>
      <c r="D209" s="11" t="s">
        <v>6</v>
      </c>
      <c r="E209" s="12" t="s">
        <v>7</v>
      </c>
      <c r="F209" s="136" t="s">
        <v>8</v>
      </c>
      <c r="G209" s="14" t="s">
        <v>9</v>
      </c>
      <c r="H209" s="15" t="s">
        <v>10</v>
      </c>
    </row>
    <row r="210" spans="1:8" ht="12.75">
      <c r="A210" s="29"/>
      <c r="B210" s="22" t="s">
        <v>411</v>
      </c>
      <c r="C210" s="27" t="s">
        <v>104</v>
      </c>
      <c r="D210" s="17"/>
      <c r="E210" s="29"/>
      <c r="F210" s="25" t="s">
        <v>488</v>
      </c>
      <c r="G210" s="28">
        <v>1272.59</v>
      </c>
      <c r="H210" s="26">
        <f>G210+G211+G212</f>
        <v>1272.59</v>
      </c>
    </row>
    <row r="211" spans="1:8" ht="12.75">
      <c r="A211" s="53"/>
      <c r="B211" s="36"/>
      <c r="C211" s="33"/>
      <c r="D211" s="34"/>
      <c r="E211" s="35"/>
      <c r="F211" s="32"/>
      <c r="G211" s="28"/>
      <c r="H211" s="44"/>
    </row>
    <row r="212" spans="1:8" ht="13.5" thickBot="1">
      <c r="A212" s="64"/>
      <c r="B212" s="36"/>
      <c r="C212" s="33"/>
      <c r="D212" s="34"/>
      <c r="E212" s="35"/>
      <c r="F212" s="62"/>
      <c r="G212" s="81"/>
      <c r="H212" s="44"/>
    </row>
    <row r="213" spans="1:8" ht="13.5" thickBot="1">
      <c r="A213" s="75" t="s">
        <v>90</v>
      </c>
      <c r="B213" s="76"/>
      <c r="C213" s="77"/>
      <c r="D213" s="78"/>
      <c r="E213" s="137"/>
      <c r="F213" s="132"/>
      <c r="G213" s="138">
        <f>SUM(G210:G212)</f>
        <v>1272.59</v>
      </c>
      <c r="H213" s="79">
        <f>SUM(H210:H212)</f>
        <v>1272.59</v>
      </c>
    </row>
    <row r="216" spans="3:7" ht="12.75">
      <c r="C216" s="8"/>
      <c r="D216" s="8" t="s">
        <v>136</v>
      </c>
      <c r="E216" s="8"/>
      <c r="F216" s="94"/>
      <c r="G216" s="5"/>
    </row>
    <row r="217" spans="3:7" ht="12.75">
      <c r="C217" s="8"/>
      <c r="D217" s="8" t="s">
        <v>415</v>
      </c>
      <c r="E217" s="8"/>
      <c r="G217" s="5"/>
    </row>
    <row r="218" spans="5:7" ht="12.75">
      <c r="E218" s="4"/>
      <c r="F218" s="5"/>
      <c r="G218" s="5" t="s">
        <v>144</v>
      </c>
    </row>
    <row r="219" spans="2:8" ht="12.75">
      <c r="B219" s="9"/>
      <c r="D219" s="4" t="s">
        <v>127</v>
      </c>
      <c r="E219" s="4"/>
      <c r="F219" s="94"/>
      <c r="G219" s="5"/>
      <c r="H219" s="72"/>
    </row>
    <row r="220" spans="2:8" ht="13.5" thickBot="1">
      <c r="B220" s="2" t="s">
        <v>3</v>
      </c>
      <c r="C220" s="1"/>
      <c r="D220"/>
      <c r="E220" s="4"/>
      <c r="F220" s="94"/>
      <c r="G220" s="5"/>
      <c r="H220" s="72"/>
    </row>
    <row r="221" spans="1:8" ht="33" customHeight="1" thickBot="1">
      <c r="A221" s="10" t="s">
        <v>4</v>
      </c>
      <c r="B221" s="73" t="s">
        <v>91</v>
      </c>
      <c r="C221" s="10" t="s">
        <v>92</v>
      </c>
      <c r="D221" s="11" t="s">
        <v>6</v>
      </c>
      <c r="E221" s="12" t="s">
        <v>7</v>
      </c>
      <c r="F221" s="136" t="s">
        <v>8</v>
      </c>
      <c r="G221" s="14" t="s">
        <v>9</v>
      </c>
      <c r="H221" s="15" t="s">
        <v>10</v>
      </c>
    </row>
    <row r="222" spans="1:8" ht="12.75">
      <c r="A222" s="64"/>
      <c r="B222" s="22" t="s">
        <v>413</v>
      </c>
      <c r="C222" s="27" t="s">
        <v>104</v>
      </c>
      <c r="D222" s="17"/>
      <c r="E222" s="29"/>
      <c r="F222" s="25" t="s">
        <v>489</v>
      </c>
      <c r="G222" s="25">
        <v>406.79</v>
      </c>
      <c r="H222" s="20">
        <f>G222+G223+G224</f>
        <v>406.79</v>
      </c>
    </row>
    <row r="223" spans="1:8" ht="12.75">
      <c r="A223" s="64"/>
      <c r="B223" s="36"/>
      <c r="C223" s="33"/>
      <c r="D223" s="34"/>
      <c r="E223" s="35"/>
      <c r="F223" s="32"/>
      <c r="G223" s="81"/>
      <c r="H223" s="44"/>
    </row>
    <row r="224" spans="1:8" ht="13.5" thickBot="1">
      <c r="A224" s="64"/>
      <c r="B224" s="36"/>
      <c r="C224" s="33"/>
      <c r="D224" s="34"/>
      <c r="E224" s="35"/>
      <c r="F224" s="62"/>
      <c r="G224" s="54"/>
      <c r="H224" s="44"/>
    </row>
    <row r="225" spans="1:8" ht="13.5" thickBot="1">
      <c r="A225" s="75"/>
      <c r="B225" s="76"/>
      <c r="C225" s="77"/>
      <c r="D225" s="78"/>
      <c r="E225" s="137"/>
      <c r="F225" s="132"/>
      <c r="G225" s="138">
        <f>SUM(G222:G224)</f>
        <v>406.79</v>
      </c>
      <c r="H225" s="79">
        <f>SUM(H222:H224)</f>
        <v>406.79</v>
      </c>
    </row>
    <row r="228" spans="4:8" ht="12.75">
      <c r="D228" s="5" t="s">
        <v>88</v>
      </c>
      <c r="G228" s="30" t="s">
        <v>131</v>
      </c>
      <c r="H228" s="30">
        <f>H213+H225</f>
        <v>1679.3799999999999</v>
      </c>
    </row>
    <row r="229" spans="4:8" ht="12.75">
      <c r="D229" s="5" t="s">
        <v>89</v>
      </c>
      <c r="G229" s="30" t="s">
        <v>132</v>
      </c>
      <c r="H229" s="30">
        <f>H228+H199</f>
        <v>271053.47000000003</v>
      </c>
    </row>
    <row r="230" ht="12.75">
      <c r="D230"/>
    </row>
    <row r="231" spans="3:4" ht="12.75">
      <c r="C231" s="4"/>
      <c r="D231" s="80"/>
    </row>
    <row r="232" spans="3:5" ht="12.75">
      <c r="C232" s="4"/>
      <c r="E232" s="1"/>
    </row>
    <row r="233" ht="12.75">
      <c r="E233" s="1"/>
    </row>
    <row r="234" spans="5:7" ht="12.75">
      <c r="E234" s="1"/>
      <c r="F234" s="201"/>
      <c r="G234" s="30"/>
    </row>
    <row r="235" spans="6:7" ht="12.75">
      <c r="F235" s="201"/>
      <c r="G235" s="30"/>
    </row>
    <row r="236" spans="6:7" ht="12.75">
      <c r="F236" s="4"/>
      <c r="G236" s="1"/>
    </row>
    <row r="238" ht="12.75">
      <c r="F238" s="5"/>
    </row>
    <row r="239" ht="12.75">
      <c r="F239" s="5"/>
    </row>
    <row r="240" ht="12.75">
      <c r="F240"/>
    </row>
    <row r="241" spans="5:6" ht="12.75">
      <c r="E241" s="4"/>
      <c r="F241" s="80"/>
    </row>
    <row r="242" ht="12.75">
      <c r="E24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57421875" style="3" customWidth="1"/>
    <col min="4" max="4" width="22.140625" style="3" customWidth="1"/>
    <col min="5" max="5" width="14.421875" style="3" customWidth="1"/>
    <col min="6" max="6" width="19.421875" style="3" customWidth="1"/>
    <col min="7" max="7" width="16.421875" style="3" customWidth="1"/>
    <col min="8" max="8" width="14.8515625" style="3" customWidth="1"/>
    <col min="9" max="9" width="10.140625" style="3" bestFit="1" customWidth="1"/>
    <col min="10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536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138</v>
      </c>
      <c r="E6" s="95"/>
      <c r="G6" s="5"/>
      <c r="H6" s="6"/>
    </row>
    <row r="7" spans="1:8" ht="12.75">
      <c r="A7" s="4"/>
      <c r="B7" s="4"/>
      <c r="C7" s="8"/>
      <c r="D7" s="8" t="s">
        <v>490</v>
      </c>
      <c r="E7" s="8"/>
      <c r="G7" s="5"/>
      <c r="H7" s="6"/>
    </row>
    <row r="8" spans="2:8" ht="12.75">
      <c r="B8" s="1" t="s">
        <v>95</v>
      </c>
      <c r="C8" s="1"/>
      <c r="E8" s="4"/>
      <c r="F8" s="5"/>
      <c r="G8" s="5" t="s">
        <v>314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3" t="s">
        <v>4</v>
      </c>
      <c r="B10" s="84" t="s">
        <v>96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5">
        <v>1503</v>
      </c>
      <c r="C11" s="16" t="s">
        <v>11</v>
      </c>
      <c r="D11" s="17"/>
      <c r="E11" s="18"/>
      <c r="F11" s="19" t="s">
        <v>345</v>
      </c>
      <c r="G11" s="86">
        <v>9122.2</v>
      </c>
      <c r="H11" s="20">
        <f>G11+G12+G13</f>
        <v>9122.2</v>
      </c>
    </row>
    <row r="12" spans="1:8" ht="12.75">
      <c r="A12" s="21"/>
      <c r="B12" s="87"/>
      <c r="C12" s="23" t="s">
        <v>12</v>
      </c>
      <c r="D12" s="17"/>
      <c r="E12" s="24"/>
      <c r="F12" s="25"/>
      <c r="G12" s="28"/>
      <c r="H12" s="26"/>
    </row>
    <row r="13" spans="1:8" ht="12.75">
      <c r="A13" s="21"/>
      <c r="B13" s="87"/>
      <c r="C13" s="23"/>
      <c r="D13" s="17"/>
      <c r="E13" s="24"/>
      <c r="F13" s="25"/>
      <c r="G13" s="28"/>
      <c r="H13" s="26"/>
    </row>
    <row r="14" spans="1:8" ht="12.75">
      <c r="A14" s="21"/>
      <c r="B14" s="87">
        <v>1508</v>
      </c>
      <c r="C14" s="27" t="s">
        <v>21</v>
      </c>
      <c r="D14" s="17"/>
      <c r="E14" s="24"/>
      <c r="F14" s="25" t="s">
        <v>421</v>
      </c>
      <c r="G14" s="28">
        <v>5705.76</v>
      </c>
      <c r="H14" s="26">
        <f>G14+G15+G16</f>
        <v>5705.76</v>
      </c>
    </row>
    <row r="15" spans="1:8" ht="12.75">
      <c r="A15" s="21"/>
      <c r="B15" s="87"/>
      <c r="C15" s="23" t="s">
        <v>22</v>
      </c>
      <c r="D15" s="17"/>
      <c r="E15" s="24"/>
      <c r="F15" s="25"/>
      <c r="G15" s="28"/>
      <c r="H15" s="26"/>
    </row>
    <row r="16" spans="1:8" ht="12.75">
      <c r="A16" s="21"/>
      <c r="B16" s="87"/>
      <c r="C16" s="23"/>
      <c r="D16" s="17"/>
      <c r="E16" s="24"/>
      <c r="F16" s="25"/>
      <c r="G16" s="28"/>
      <c r="H16" s="26"/>
    </row>
    <row r="17" spans="1:8" ht="12.75">
      <c r="A17" s="21"/>
      <c r="B17" s="87">
        <v>1509</v>
      </c>
      <c r="C17" s="27" t="s">
        <v>23</v>
      </c>
      <c r="D17" s="17"/>
      <c r="E17" s="24"/>
      <c r="F17" s="25" t="s">
        <v>422</v>
      </c>
      <c r="G17" s="28">
        <v>6222.64</v>
      </c>
      <c r="H17" s="26">
        <f>G17+G18+G19</f>
        <v>6222.64</v>
      </c>
    </row>
    <row r="18" spans="1:8" ht="12.75">
      <c r="A18" s="21"/>
      <c r="B18" s="87"/>
      <c r="C18" s="23" t="s">
        <v>13</v>
      </c>
      <c r="D18" s="17"/>
      <c r="E18" s="24"/>
      <c r="F18" s="25"/>
      <c r="G18" s="28"/>
      <c r="H18" s="26"/>
    </row>
    <row r="19" spans="1:8" ht="12.75">
      <c r="A19" s="21"/>
      <c r="B19" s="87"/>
      <c r="C19" s="23"/>
      <c r="D19" s="17"/>
      <c r="E19" s="24"/>
      <c r="F19" s="25"/>
      <c r="G19" s="28"/>
      <c r="H19" s="26"/>
    </row>
    <row r="20" spans="1:8" ht="12.75">
      <c r="A20" s="21"/>
      <c r="B20" s="87">
        <v>1510</v>
      </c>
      <c r="C20" s="27" t="s">
        <v>24</v>
      </c>
      <c r="D20" s="17"/>
      <c r="E20" s="24"/>
      <c r="F20" s="25" t="s">
        <v>425</v>
      </c>
      <c r="G20" s="28">
        <v>17363.6</v>
      </c>
      <c r="H20" s="26">
        <f>G20+G21</f>
        <v>17363.6</v>
      </c>
    </row>
    <row r="21" spans="1:8" ht="12.75">
      <c r="A21" s="21"/>
      <c r="B21" s="87"/>
      <c r="C21" s="23" t="s">
        <v>15</v>
      </c>
      <c r="D21" s="17"/>
      <c r="E21" s="24"/>
      <c r="F21" s="25"/>
      <c r="G21" s="28"/>
      <c r="H21" s="26"/>
    </row>
    <row r="22" spans="1:8" ht="12.75">
      <c r="A22" s="21"/>
      <c r="B22" s="87"/>
      <c r="C22" s="23"/>
      <c r="D22" s="17"/>
      <c r="E22" s="24"/>
      <c r="F22" s="25"/>
      <c r="G22" s="28"/>
      <c r="H22" s="26"/>
    </row>
    <row r="23" spans="1:8" ht="12.75">
      <c r="A23" s="21"/>
      <c r="B23" s="87">
        <v>1511</v>
      </c>
      <c r="C23" s="27" t="s">
        <v>25</v>
      </c>
      <c r="D23" s="17"/>
      <c r="E23" s="24"/>
      <c r="F23" s="29" t="s">
        <v>347</v>
      </c>
      <c r="G23" s="28">
        <v>6131.64</v>
      </c>
      <c r="H23" s="26">
        <f>G23+G24</f>
        <v>6131.64</v>
      </c>
    </row>
    <row r="24" spans="1:8" ht="12.75">
      <c r="A24" s="21"/>
      <c r="B24" s="87"/>
      <c r="C24" s="23" t="s">
        <v>12</v>
      </c>
      <c r="D24" s="17"/>
      <c r="E24" s="24"/>
      <c r="F24" s="29"/>
      <c r="G24" s="28"/>
      <c r="H24" s="26"/>
    </row>
    <row r="25" spans="1:8" ht="12.75">
      <c r="A25" s="21"/>
      <c r="B25" s="87"/>
      <c r="C25" s="23"/>
      <c r="D25" s="17"/>
      <c r="E25" s="24"/>
      <c r="F25" s="29"/>
      <c r="G25" s="28"/>
      <c r="H25" s="26"/>
    </row>
    <row r="26" spans="1:8" ht="12.75">
      <c r="A26" s="21"/>
      <c r="B26" s="87">
        <v>1514</v>
      </c>
      <c r="C26" s="27" t="s">
        <v>28</v>
      </c>
      <c r="D26" s="17"/>
      <c r="E26" s="24"/>
      <c r="F26" s="25" t="s">
        <v>428</v>
      </c>
      <c r="G26" s="28">
        <v>1194.84</v>
      </c>
      <c r="H26" s="26">
        <f>G26+G27</f>
        <v>1194.84</v>
      </c>
    </row>
    <row r="27" spans="1:8" ht="12.75">
      <c r="A27" s="21"/>
      <c r="B27" s="87"/>
      <c r="C27" s="23" t="s">
        <v>12</v>
      </c>
      <c r="D27" s="17"/>
      <c r="E27" s="24"/>
      <c r="F27" s="25"/>
      <c r="G27" s="28"/>
      <c r="H27" s="26"/>
    </row>
    <row r="28" spans="1:8" ht="12.75">
      <c r="A28" s="21"/>
      <c r="B28" s="87"/>
      <c r="C28" s="23"/>
      <c r="D28" s="17"/>
      <c r="E28" s="24"/>
      <c r="G28" s="208"/>
      <c r="H28" s="26"/>
    </row>
    <row r="29" spans="1:8" ht="12.75">
      <c r="A29" s="21"/>
      <c r="B29" s="87">
        <v>1516</v>
      </c>
      <c r="C29" s="27" t="s">
        <v>30</v>
      </c>
      <c r="D29" s="17"/>
      <c r="E29" s="24"/>
      <c r="F29" s="25" t="s">
        <v>429</v>
      </c>
      <c r="G29" s="28">
        <v>7015.26</v>
      </c>
      <c r="H29" s="26">
        <f>G29+G30+G31</f>
        <v>7015.26</v>
      </c>
    </row>
    <row r="30" spans="1:8" ht="12.75">
      <c r="A30" s="21"/>
      <c r="B30" s="87"/>
      <c r="C30" s="23" t="s">
        <v>12</v>
      </c>
      <c r="D30" s="17"/>
      <c r="E30" s="24"/>
      <c r="F30" s="25" t="s">
        <v>430</v>
      </c>
      <c r="G30" s="28"/>
      <c r="H30" s="26"/>
    </row>
    <row r="31" spans="1:8" ht="12.75">
      <c r="A31" s="21"/>
      <c r="B31" s="87"/>
      <c r="C31" s="23"/>
      <c r="D31" s="17"/>
      <c r="E31" s="24"/>
      <c r="F31" s="25"/>
      <c r="G31" s="28"/>
      <c r="H31" s="26"/>
    </row>
    <row r="32" spans="1:8" ht="12.75">
      <c r="A32" s="21"/>
      <c r="B32" s="89">
        <v>1522</v>
      </c>
      <c r="C32" s="27" t="s">
        <v>39</v>
      </c>
      <c r="D32" s="17"/>
      <c r="E32" s="24"/>
      <c r="F32" s="25" t="s">
        <v>436</v>
      </c>
      <c r="G32" s="28">
        <v>3729.7</v>
      </c>
      <c r="H32" s="26">
        <f>G32+G33</f>
        <v>3729.7</v>
      </c>
    </row>
    <row r="33" spans="1:8" ht="12.75">
      <c r="A33" s="21"/>
      <c r="B33" s="87"/>
      <c r="C33" s="23" t="s">
        <v>13</v>
      </c>
      <c r="D33" s="17"/>
      <c r="E33" s="24"/>
      <c r="F33" s="25"/>
      <c r="G33" s="28"/>
      <c r="H33" s="26"/>
    </row>
    <row r="34" spans="1:8" ht="12.75">
      <c r="A34" s="21"/>
      <c r="B34" s="87"/>
      <c r="C34" s="23"/>
      <c r="D34" s="17"/>
      <c r="E34" s="24"/>
      <c r="F34" s="25"/>
      <c r="G34" s="28"/>
      <c r="H34" s="26"/>
    </row>
    <row r="35" spans="1:8" ht="12.75">
      <c r="A35" s="21"/>
      <c r="B35" s="89">
        <v>1523</v>
      </c>
      <c r="C35" s="27" t="s">
        <v>40</v>
      </c>
      <c r="D35" s="17"/>
      <c r="E35" s="24"/>
      <c r="F35" s="25" t="s">
        <v>437</v>
      </c>
      <c r="G35" s="28">
        <v>12267.24</v>
      </c>
      <c r="H35" s="26">
        <f>G35+G36+G37</f>
        <v>12267.24</v>
      </c>
    </row>
    <row r="36" spans="1:8" ht="12.75">
      <c r="A36" s="21"/>
      <c r="B36" s="87"/>
      <c r="C36" s="23" t="s">
        <v>13</v>
      </c>
      <c r="D36" s="17"/>
      <c r="E36" s="24"/>
      <c r="F36" s="25" t="s">
        <v>438</v>
      </c>
      <c r="G36" s="28"/>
      <c r="H36" s="26"/>
    </row>
    <row r="37" spans="1:8" ht="12.75">
      <c r="A37" s="21"/>
      <c r="B37" s="87"/>
      <c r="C37" s="23"/>
      <c r="D37" s="17"/>
      <c r="E37" s="24"/>
      <c r="F37" s="25"/>
      <c r="G37" s="28"/>
      <c r="H37" s="26"/>
    </row>
    <row r="38" spans="1:8" ht="12.75">
      <c r="A38" s="21"/>
      <c r="B38" s="89">
        <v>1526</v>
      </c>
      <c r="C38" s="27" t="s">
        <v>41</v>
      </c>
      <c r="D38" s="17"/>
      <c r="E38" s="24"/>
      <c r="F38" s="25" t="s">
        <v>438</v>
      </c>
      <c r="G38" s="28">
        <v>20599.44</v>
      </c>
      <c r="H38" s="26">
        <f>G38+G39</f>
        <v>20599.44</v>
      </c>
    </row>
    <row r="39" spans="1:8" ht="12.75">
      <c r="A39" s="21"/>
      <c r="B39" s="87"/>
      <c r="C39" s="23" t="s">
        <v>12</v>
      </c>
      <c r="D39" s="17"/>
      <c r="E39" s="24"/>
      <c r="F39" s="25"/>
      <c r="G39" s="28"/>
      <c r="H39" s="26"/>
    </row>
    <row r="40" spans="1:8" ht="12.75">
      <c r="A40" s="21"/>
      <c r="B40" s="87"/>
      <c r="C40" s="23"/>
      <c r="D40" s="17"/>
      <c r="E40" s="24"/>
      <c r="F40" s="25"/>
      <c r="G40" s="28"/>
      <c r="H40" s="26"/>
    </row>
    <row r="41" spans="1:8" ht="12.75">
      <c r="A41" s="21"/>
      <c r="B41" s="89">
        <v>1527</v>
      </c>
      <c r="C41" s="27" t="s">
        <v>42</v>
      </c>
      <c r="D41" s="17"/>
      <c r="E41" s="24"/>
      <c r="F41" s="25" t="s">
        <v>439</v>
      </c>
      <c r="G41" s="28">
        <v>4354.01</v>
      </c>
      <c r="H41" s="26">
        <f>G41+G42+G43</f>
        <v>4649.14</v>
      </c>
    </row>
    <row r="42" spans="1:8" ht="12.75">
      <c r="A42" s="21"/>
      <c r="B42" s="87"/>
      <c r="C42" s="23" t="s">
        <v>43</v>
      </c>
      <c r="D42" s="17"/>
      <c r="E42" s="24"/>
      <c r="F42" s="25" t="s">
        <v>443</v>
      </c>
      <c r="G42" s="28">
        <v>295.13</v>
      </c>
      <c r="H42" s="26"/>
    </row>
    <row r="43" spans="1:8" ht="12.75">
      <c r="A43" s="21"/>
      <c r="B43" s="87"/>
      <c r="C43" s="23"/>
      <c r="D43" s="17"/>
      <c r="E43" s="24"/>
      <c r="F43" s="25"/>
      <c r="G43" s="28"/>
      <c r="H43" s="26"/>
    </row>
    <row r="44" spans="1:8" ht="12.75">
      <c r="A44" s="21"/>
      <c r="B44" s="89">
        <v>1529</v>
      </c>
      <c r="C44" s="27" t="s">
        <v>45</v>
      </c>
      <c r="D44" s="17"/>
      <c r="E44" s="24"/>
      <c r="F44" s="25" t="s">
        <v>445</v>
      </c>
      <c r="G44" s="28">
        <v>21205.25</v>
      </c>
      <c r="H44" s="26">
        <f>G44+G45+G46</f>
        <v>21205.25</v>
      </c>
    </row>
    <row r="45" spans="1:8" ht="12.75">
      <c r="A45" s="21"/>
      <c r="B45" s="87"/>
      <c r="C45" s="23" t="s">
        <v>12</v>
      </c>
      <c r="D45" s="17"/>
      <c r="E45" s="24"/>
      <c r="F45" s="25"/>
      <c r="G45" s="28"/>
      <c r="H45" s="39"/>
    </row>
    <row r="46" spans="1:8" ht="12.75">
      <c r="A46" s="21"/>
      <c r="B46" s="87"/>
      <c r="C46" s="23"/>
      <c r="D46" s="17"/>
      <c r="E46" s="24"/>
      <c r="F46" s="25"/>
      <c r="G46" s="28"/>
      <c r="H46" s="39"/>
    </row>
    <row r="47" spans="1:9" ht="12.75">
      <c r="A47" s="21"/>
      <c r="B47" s="89">
        <v>1525</v>
      </c>
      <c r="C47" s="41" t="s">
        <v>47</v>
      </c>
      <c r="D47" s="17"/>
      <c r="E47" s="24"/>
      <c r="F47" s="25" t="s">
        <v>447</v>
      </c>
      <c r="G47" s="28">
        <v>11941.53</v>
      </c>
      <c r="H47" s="26">
        <f>G47+G48+G49</f>
        <v>11941.53</v>
      </c>
      <c r="I47" s="1"/>
    </row>
    <row r="48" spans="1:8" ht="12.75">
      <c r="A48" s="21"/>
      <c r="B48" s="64"/>
      <c r="C48" s="42" t="s">
        <v>12</v>
      </c>
      <c r="D48" s="34"/>
      <c r="E48" s="35"/>
      <c r="F48" s="25"/>
      <c r="G48" s="28"/>
      <c r="H48" s="26"/>
    </row>
    <row r="49" spans="1:8" ht="12.75">
      <c r="A49" s="21"/>
      <c r="B49" s="64"/>
      <c r="C49" s="42"/>
      <c r="D49" s="34"/>
      <c r="E49" s="35"/>
      <c r="F49" s="25"/>
      <c r="G49" s="28"/>
      <c r="H49" s="26"/>
    </row>
    <row r="50" spans="1:8" ht="12.75">
      <c r="A50" s="21"/>
      <c r="B50" s="90">
        <v>1533</v>
      </c>
      <c r="C50" s="43" t="s">
        <v>48</v>
      </c>
      <c r="D50" s="17"/>
      <c r="E50" s="24"/>
      <c r="F50" s="25" t="s">
        <v>448</v>
      </c>
      <c r="G50" s="28">
        <v>2401.31</v>
      </c>
      <c r="H50" s="26">
        <f>G50+G51+G52</f>
        <v>2401.31</v>
      </c>
    </row>
    <row r="51" spans="1:8" ht="12.75">
      <c r="A51" s="21"/>
      <c r="B51" s="64"/>
      <c r="C51" s="42" t="s">
        <v>12</v>
      </c>
      <c r="D51" s="34"/>
      <c r="E51" s="35"/>
      <c r="F51" s="25"/>
      <c r="G51" s="28"/>
      <c r="H51" s="26"/>
    </row>
    <row r="52" spans="1:8" ht="12" customHeight="1">
      <c r="A52" s="21"/>
      <c r="B52" s="64"/>
      <c r="C52" s="42"/>
      <c r="D52" s="34"/>
      <c r="E52" s="35"/>
      <c r="F52" s="25"/>
      <c r="G52" s="28"/>
      <c r="H52" s="101"/>
    </row>
    <row r="53" spans="1:8" ht="12.75">
      <c r="A53" s="21"/>
      <c r="B53" s="90">
        <v>1534</v>
      </c>
      <c r="C53" s="43" t="s">
        <v>50</v>
      </c>
      <c r="D53" s="17"/>
      <c r="E53" s="24"/>
      <c r="F53" s="25" t="s">
        <v>450</v>
      </c>
      <c r="G53" s="28">
        <v>1728.77</v>
      </c>
      <c r="H53" s="26">
        <f>G53+G54</f>
        <v>1728.77</v>
      </c>
    </row>
    <row r="54" spans="1:8" ht="12.75">
      <c r="A54" s="21"/>
      <c r="B54" s="87"/>
      <c r="C54" s="45" t="s">
        <v>12</v>
      </c>
      <c r="D54" s="17"/>
      <c r="E54" s="24"/>
      <c r="F54" s="25"/>
      <c r="G54" s="28"/>
      <c r="H54" s="26"/>
    </row>
    <row r="55" spans="1:8" ht="12.75">
      <c r="A55" s="21"/>
      <c r="B55" s="87"/>
      <c r="C55" s="45"/>
      <c r="D55" s="17"/>
      <c r="E55" s="24"/>
      <c r="F55" s="25"/>
      <c r="G55" s="28"/>
      <c r="H55" s="26"/>
    </row>
    <row r="56" spans="1:8" ht="12.75">
      <c r="A56" s="21"/>
      <c r="B56" s="91">
        <v>1537</v>
      </c>
      <c r="C56" s="46" t="s">
        <v>51</v>
      </c>
      <c r="D56" s="47"/>
      <c r="E56" s="48"/>
      <c r="F56" s="25" t="s">
        <v>451</v>
      </c>
      <c r="G56" s="28">
        <v>24991.79</v>
      </c>
      <c r="H56" s="26">
        <f>G56+G57+G58+G59</f>
        <v>54152.04</v>
      </c>
    </row>
    <row r="57" spans="1:9" ht="12.75">
      <c r="A57" s="21"/>
      <c r="B57" s="92"/>
      <c r="C57" s="50" t="s">
        <v>52</v>
      </c>
      <c r="D57" s="47"/>
      <c r="E57" s="48"/>
      <c r="F57" s="25" t="s">
        <v>452</v>
      </c>
      <c r="G57" s="28">
        <v>9055.39</v>
      </c>
      <c r="H57" s="26"/>
      <c r="I57" s="1"/>
    </row>
    <row r="58" spans="1:8" ht="12.75">
      <c r="A58" s="21"/>
      <c r="B58" s="92"/>
      <c r="C58" s="50"/>
      <c r="D58" s="47"/>
      <c r="E58" s="48"/>
      <c r="F58" s="25" t="s">
        <v>453</v>
      </c>
      <c r="G58" s="28">
        <v>13211.92</v>
      </c>
      <c r="H58" s="26"/>
    </row>
    <row r="59" spans="1:8" ht="12.75">
      <c r="A59" s="21"/>
      <c r="B59" s="92"/>
      <c r="C59" s="50"/>
      <c r="D59" s="47"/>
      <c r="E59" s="48"/>
      <c r="F59" s="25" t="s">
        <v>454</v>
      </c>
      <c r="G59" s="28">
        <v>6892.94</v>
      </c>
      <c r="H59" s="26"/>
    </row>
    <row r="60" spans="1:8" ht="12.75">
      <c r="A60" s="21"/>
      <c r="B60" s="92"/>
      <c r="C60" s="50"/>
      <c r="D60" s="47"/>
      <c r="E60" s="48"/>
      <c r="F60" s="25"/>
      <c r="G60" s="28"/>
      <c r="H60" s="26"/>
    </row>
    <row r="61" spans="1:8" ht="12.75">
      <c r="A61" s="21"/>
      <c r="B61" s="92">
        <v>1538</v>
      </c>
      <c r="C61" s="46" t="s">
        <v>53</v>
      </c>
      <c r="D61" s="47"/>
      <c r="E61" s="51"/>
      <c r="F61" s="25" t="s">
        <v>455</v>
      </c>
      <c r="G61" s="28">
        <v>4935.83</v>
      </c>
      <c r="H61" s="26">
        <f>G61+G62</f>
        <v>7745.27</v>
      </c>
    </row>
    <row r="62" spans="1:8" ht="12.75">
      <c r="A62" s="21"/>
      <c r="B62" s="92"/>
      <c r="C62" s="46" t="s">
        <v>54</v>
      </c>
      <c r="D62" s="47"/>
      <c r="E62" s="48"/>
      <c r="F62" s="25" t="s">
        <v>456</v>
      </c>
      <c r="G62" s="28">
        <v>2809.44</v>
      </c>
      <c r="H62" s="26"/>
    </row>
    <row r="63" spans="1:8" ht="12.75">
      <c r="A63" s="21"/>
      <c r="B63" s="92"/>
      <c r="C63" s="46"/>
      <c r="D63" s="47"/>
      <c r="E63" s="48"/>
      <c r="F63" s="25"/>
      <c r="G63" s="28"/>
      <c r="H63" s="26"/>
    </row>
    <row r="64" spans="1:8" ht="12.75">
      <c r="A64" s="21"/>
      <c r="B64" s="92">
        <v>1540</v>
      </c>
      <c r="C64" s="46" t="s">
        <v>56</v>
      </c>
      <c r="D64" s="47"/>
      <c r="E64" s="48"/>
      <c r="F64" s="25" t="s">
        <v>458</v>
      </c>
      <c r="G64" s="28">
        <v>541.07</v>
      </c>
      <c r="H64" s="26">
        <f>G64+G65</f>
        <v>541.07</v>
      </c>
    </row>
    <row r="65" spans="1:8" ht="12.75">
      <c r="A65" s="21"/>
      <c r="B65" s="92"/>
      <c r="C65" s="46" t="s">
        <v>12</v>
      </c>
      <c r="D65" s="47"/>
      <c r="E65" s="48"/>
      <c r="F65" s="25"/>
      <c r="G65" s="28"/>
      <c r="H65" s="26"/>
    </row>
    <row r="66" spans="1:8" ht="12.75">
      <c r="A66" s="21"/>
      <c r="B66" s="92"/>
      <c r="C66" s="46"/>
      <c r="D66" s="47"/>
      <c r="E66" s="48"/>
      <c r="F66" s="25"/>
      <c r="G66" s="28"/>
      <c r="H66" s="26"/>
    </row>
    <row r="67" spans="1:8" ht="12.75">
      <c r="A67" s="21"/>
      <c r="B67" s="87">
        <v>1543</v>
      </c>
      <c r="C67" s="43" t="s">
        <v>59</v>
      </c>
      <c r="D67" s="17"/>
      <c r="E67" s="24"/>
      <c r="F67" s="25" t="s">
        <v>461</v>
      </c>
      <c r="G67" s="28">
        <v>1297.02</v>
      </c>
      <c r="H67" s="26">
        <f>G67+G68</f>
        <v>1297.02</v>
      </c>
    </row>
    <row r="68" spans="1:8" ht="12.75">
      <c r="A68" s="21"/>
      <c r="B68" s="87"/>
      <c r="C68" s="43" t="s">
        <v>60</v>
      </c>
      <c r="D68" s="17"/>
      <c r="E68" s="24"/>
      <c r="F68" s="25"/>
      <c r="G68" s="28"/>
      <c r="H68" s="26"/>
    </row>
    <row r="69" spans="1:8" ht="12.75">
      <c r="A69" s="21"/>
      <c r="B69" s="87"/>
      <c r="C69" s="43"/>
      <c r="D69" s="17"/>
      <c r="E69" s="24"/>
      <c r="F69" s="25"/>
      <c r="G69" s="28"/>
      <c r="H69" s="26"/>
    </row>
    <row r="70" spans="1:9" ht="12.75">
      <c r="A70" s="21"/>
      <c r="B70" s="64">
        <v>1545</v>
      </c>
      <c r="C70" s="52" t="s">
        <v>63</v>
      </c>
      <c r="D70" s="34"/>
      <c r="E70" s="35"/>
      <c r="F70" s="54" t="s">
        <v>464</v>
      </c>
      <c r="G70" s="81">
        <v>4866.27</v>
      </c>
      <c r="H70" s="44">
        <f>G70+G71+G72</f>
        <v>60427.270000000004</v>
      </c>
      <c r="I70" s="1"/>
    </row>
    <row r="71" spans="1:8" ht="12.75">
      <c r="A71" s="21"/>
      <c r="B71" s="64"/>
      <c r="C71" s="52" t="s">
        <v>54</v>
      </c>
      <c r="D71" s="34"/>
      <c r="E71" s="35"/>
      <c r="F71" s="54" t="s">
        <v>465</v>
      </c>
      <c r="G71" s="81">
        <v>55561</v>
      </c>
      <c r="H71" s="44"/>
    </row>
    <row r="72" spans="1:8" ht="12.75">
      <c r="A72" s="21"/>
      <c r="B72" s="64"/>
      <c r="C72" s="52"/>
      <c r="D72" s="34"/>
      <c r="E72" s="35"/>
      <c r="F72" s="54"/>
      <c r="G72" s="81"/>
      <c r="H72" s="44"/>
    </row>
    <row r="73" spans="1:8" ht="12.75">
      <c r="A73" s="21"/>
      <c r="B73" s="64">
        <v>1548</v>
      </c>
      <c r="C73" s="52" t="s">
        <v>68</v>
      </c>
      <c r="D73" s="34"/>
      <c r="E73" s="35"/>
      <c r="F73" s="54" t="s">
        <v>469</v>
      </c>
      <c r="G73" s="81">
        <v>9599.78</v>
      </c>
      <c r="H73" s="44">
        <f>G73+G74+G75</f>
        <v>9599.78</v>
      </c>
    </row>
    <row r="74" spans="1:8" ht="12.75">
      <c r="A74" s="21"/>
      <c r="B74" s="64"/>
      <c r="C74" s="52" t="s">
        <v>12</v>
      </c>
      <c r="D74" s="34"/>
      <c r="E74" s="35"/>
      <c r="F74" s="54" t="s">
        <v>470</v>
      </c>
      <c r="G74" s="81"/>
      <c r="H74" s="44"/>
    </row>
    <row r="75" spans="1:8" ht="12.75">
      <c r="A75" s="21"/>
      <c r="B75" s="64"/>
      <c r="C75" s="52"/>
      <c r="D75" s="34"/>
      <c r="E75" s="35"/>
      <c r="F75" s="54"/>
      <c r="G75" s="81"/>
      <c r="H75" s="44"/>
    </row>
    <row r="76" spans="1:8" ht="12.75">
      <c r="A76" s="21"/>
      <c r="B76" s="93">
        <v>1549</v>
      </c>
      <c r="C76" s="55" t="s">
        <v>69</v>
      </c>
      <c r="D76" s="56"/>
      <c r="E76" s="57"/>
      <c r="F76" s="54" t="s">
        <v>472</v>
      </c>
      <c r="G76" s="81">
        <v>1450.29</v>
      </c>
      <c r="H76" s="44">
        <f>G76+G77+G78</f>
        <v>1450.29</v>
      </c>
    </row>
    <row r="77" spans="1:8" ht="12.75">
      <c r="A77" s="21"/>
      <c r="B77" s="93"/>
      <c r="C77" s="55" t="s">
        <v>12</v>
      </c>
      <c r="D77" s="56"/>
      <c r="E77" s="57"/>
      <c r="F77" s="54"/>
      <c r="G77" s="81"/>
      <c r="H77" s="44"/>
    </row>
    <row r="78" spans="1:8" ht="12.75">
      <c r="A78" s="21"/>
      <c r="B78" s="93"/>
      <c r="C78" s="55"/>
      <c r="D78" s="56"/>
      <c r="E78" s="57"/>
      <c r="F78" s="54"/>
      <c r="G78" s="81"/>
      <c r="H78" s="44"/>
    </row>
    <row r="79" spans="1:8" ht="12.75">
      <c r="A79" s="21"/>
      <c r="B79" s="64">
        <v>1551</v>
      </c>
      <c r="C79" s="52" t="s">
        <v>70</v>
      </c>
      <c r="D79" s="58"/>
      <c r="E79" s="35"/>
      <c r="F79" s="54" t="s">
        <v>473</v>
      </c>
      <c r="G79" s="81">
        <v>2646.92</v>
      </c>
      <c r="H79" s="44">
        <f>G79+G80</f>
        <v>2646.92</v>
      </c>
    </row>
    <row r="80" spans="1:8" ht="12.75">
      <c r="A80" s="21"/>
      <c r="B80" s="64"/>
      <c r="C80" s="52" t="s">
        <v>71</v>
      </c>
      <c r="D80" s="29"/>
      <c r="E80" s="35"/>
      <c r="F80" s="54"/>
      <c r="G80" s="81"/>
      <c r="H80" s="44"/>
    </row>
    <row r="81" spans="1:8" ht="12.75">
      <c r="A81" s="21"/>
      <c r="B81" s="64"/>
      <c r="C81" s="52"/>
      <c r="D81" s="29"/>
      <c r="E81" s="35"/>
      <c r="F81" s="54"/>
      <c r="G81" s="81"/>
      <c r="H81" s="44"/>
    </row>
    <row r="82" spans="1:8" ht="12.75">
      <c r="A82" s="21"/>
      <c r="B82" s="64">
        <v>1552</v>
      </c>
      <c r="C82" s="52" t="s">
        <v>72</v>
      </c>
      <c r="D82" s="58"/>
      <c r="E82" s="35"/>
      <c r="F82" s="54" t="s">
        <v>474</v>
      </c>
      <c r="G82" s="81">
        <v>1694.07</v>
      </c>
      <c r="H82" s="44">
        <f>G82+G83</f>
        <v>1694.07</v>
      </c>
    </row>
    <row r="83" spans="1:8" ht="12.75">
      <c r="A83" s="21"/>
      <c r="B83" s="64"/>
      <c r="C83" s="52" t="s">
        <v>12</v>
      </c>
      <c r="D83" s="29"/>
      <c r="E83" s="35"/>
      <c r="F83" s="54"/>
      <c r="G83" s="81"/>
      <c r="H83" s="44"/>
    </row>
    <row r="84" spans="1:8" ht="12.75">
      <c r="A84" s="21"/>
      <c r="B84" s="64"/>
      <c r="C84" s="52"/>
      <c r="D84" s="29"/>
      <c r="E84" s="35"/>
      <c r="F84" s="54"/>
      <c r="G84" s="81"/>
      <c r="H84" s="44"/>
    </row>
    <row r="85" spans="1:8" ht="12.75">
      <c r="A85" s="21"/>
      <c r="B85" s="64">
        <v>1553</v>
      </c>
      <c r="C85" s="59" t="s">
        <v>73</v>
      </c>
      <c r="D85" s="60"/>
      <c r="E85" s="35"/>
      <c r="F85" s="54" t="s">
        <v>475</v>
      </c>
      <c r="G85" s="81">
        <v>4839.18</v>
      </c>
      <c r="H85" s="44">
        <f>G85+G86</f>
        <v>4839.18</v>
      </c>
    </row>
    <row r="86" spans="1:8" ht="12.75">
      <c r="A86" s="21"/>
      <c r="B86" s="64"/>
      <c r="C86" s="59" t="s">
        <v>12</v>
      </c>
      <c r="D86" s="29"/>
      <c r="E86" s="35"/>
      <c r="F86" s="54"/>
      <c r="G86" s="81"/>
      <c r="H86" s="44"/>
    </row>
    <row r="87" spans="1:8" ht="12.75">
      <c r="A87" s="21"/>
      <c r="B87" s="64"/>
      <c r="C87" s="59"/>
      <c r="D87" s="29"/>
      <c r="E87" s="35"/>
      <c r="F87" s="54"/>
      <c r="G87" s="81"/>
      <c r="H87" s="44"/>
    </row>
    <row r="88" spans="1:8" ht="12.75">
      <c r="A88" s="21"/>
      <c r="B88" s="64">
        <v>1554</v>
      </c>
      <c r="C88" s="59" t="s">
        <v>0</v>
      </c>
      <c r="D88" s="29"/>
      <c r="E88" s="35"/>
      <c r="F88" s="54" t="s">
        <v>476</v>
      </c>
      <c r="G88" s="81">
        <v>11321.3</v>
      </c>
      <c r="H88" s="44">
        <f>G88+G89</f>
        <v>11321.3</v>
      </c>
    </row>
    <row r="89" spans="1:8" ht="12.75">
      <c r="A89" s="21"/>
      <c r="B89" s="64"/>
      <c r="C89" s="59" t="s">
        <v>74</v>
      </c>
      <c r="D89" s="29"/>
      <c r="E89" s="35"/>
      <c r="F89" s="54"/>
      <c r="G89" s="81"/>
      <c r="H89" s="44"/>
    </row>
    <row r="90" spans="1:8" ht="12.75">
      <c r="A90" s="21"/>
      <c r="B90" s="64"/>
      <c r="C90" s="59"/>
      <c r="D90" s="29"/>
      <c r="E90" s="35"/>
      <c r="F90" s="54"/>
      <c r="G90" s="81"/>
      <c r="H90" s="44"/>
    </row>
    <row r="91" spans="1:8" ht="12.75">
      <c r="A91" s="21"/>
      <c r="B91" s="64">
        <v>1855</v>
      </c>
      <c r="C91" s="59" t="s">
        <v>75</v>
      </c>
      <c r="D91" s="29"/>
      <c r="E91" s="35"/>
      <c r="F91" s="54" t="s">
        <v>477</v>
      </c>
      <c r="G91" s="81">
        <v>4866.95</v>
      </c>
      <c r="H91" s="44">
        <f>G91+G92</f>
        <v>4866.95</v>
      </c>
    </row>
    <row r="92" spans="1:8" ht="12.75">
      <c r="A92" s="21"/>
      <c r="B92" s="64"/>
      <c r="C92" s="59" t="s">
        <v>12</v>
      </c>
      <c r="D92" s="29"/>
      <c r="E92" s="35"/>
      <c r="F92" s="54"/>
      <c r="G92" s="81"/>
      <c r="H92" s="44"/>
    </row>
    <row r="93" spans="1:8" ht="12.75">
      <c r="A93" s="21"/>
      <c r="B93" s="64"/>
      <c r="C93" s="59"/>
      <c r="D93" s="29"/>
      <c r="E93" s="35"/>
      <c r="F93" s="54"/>
      <c r="G93" s="81"/>
      <c r="H93" s="44"/>
    </row>
    <row r="94" spans="1:8" ht="12.75">
      <c r="A94" s="21"/>
      <c r="B94" s="64">
        <v>1856</v>
      </c>
      <c r="C94" s="59" t="s">
        <v>76</v>
      </c>
      <c r="D94" s="8"/>
      <c r="E94" s="35"/>
      <c r="F94" s="54" t="s">
        <v>478</v>
      </c>
      <c r="G94" s="81">
        <v>3977.04</v>
      </c>
      <c r="H94" s="44">
        <f>G94+G95+G96</f>
        <v>3977.04</v>
      </c>
    </row>
    <row r="95" spans="1:8" ht="12.75">
      <c r="A95" s="21"/>
      <c r="B95" s="64"/>
      <c r="C95" s="59" t="s">
        <v>12</v>
      </c>
      <c r="D95" s="29"/>
      <c r="E95" s="35"/>
      <c r="F95" s="54"/>
      <c r="G95" s="81"/>
      <c r="H95" s="44"/>
    </row>
    <row r="96" spans="1:8" ht="12.75">
      <c r="A96" s="21"/>
      <c r="B96" s="64"/>
      <c r="C96" s="59"/>
      <c r="D96" s="29"/>
      <c r="E96" s="35"/>
      <c r="F96" s="54"/>
      <c r="G96" s="81"/>
      <c r="H96" s="44"/>
    </row>
    <row r="97" spans="1:8" ht="12.75">
      <c r="A97" s="21"/>
      <c r="B97" s="64">
        <v>2214</v>
      </c>
      <c r="C97" s="59" t="s">
        <v>79</v>
      </c>
      <c r="D97" s="61"/>
      <c r="E97" s="35"/>
      <c r="F97" s="54" t="s">
        <v>483</v>
      </c>
      <c r="G97" s="81">
        <v>4057.13</v>
      </c>
      <c r="H97" s="44">
        <f>G97+G98</f>
        <v>4057.13</v>
      </c>
    </row>
    <row r="98" spans="1:8" ht="12.75">
      <c r="A98" s="21"/>
      <c r="B98" s="64"/>
      <c r="C98" s="59" t="s">
        <v>80</v>
      </c>
      <c r="D98" s="8"/>
      <c r="E98" s="35"/>
      <c r="F98" s="54" t="s">
        <v>484</v>
      </c>
      <c r="G98" s="81"/>
      <c r="H98" s="44"/>
    </row>
    <row r="99" spans="1:8" ht="12.75">
      <c r="A99" s="21"/>
      <c r="B99" s="64"/>
      <c r="C99" s="59"/>
      <c r="D99" s="61"/>
      <c r="E99" s="35"/>
      <c r="F99" s="54"/>
      <c r="G99" s="81"/>
      <c r="H99" s="44"/>
    </row>
    <row r="100" spans="1:8" ht="12.75">
      <c r="A100" s="21"/>
      <c r="B100" s="64">
        <v>3123</v>
      </c>
      <c r="C100" s="59" t="s">
        <v>81</v>
      </c>
      <c r="D100" s="61"/>
      <c r="E100" s="35"/>
      <c r="F100" s="54" t="s">
        <v>485</v>
      </c>
      <c r="G100" s="81">
        <v>8580.67</v>
      </c>
      <c r="H100" s="44">
        <f>G100+G101</f>
        <v>8580.67</v>
      </c>
    </row>
    <row r="101" spans="1:8" ht="12.75">
      <c r="A101" s="21"/>
      <c r="B101" s="64"/>
      <c r="C101" s="59" t="s">
        <v>82</v>
      </c>
      <c r="D101" s="8"/>
      <c r="E101" s="35"/>
      <c r="F101" s="54"/>
      <c r="G101" s="81"/>
      <c r="H101" s="44"/>
    </row>
    <row r="102" spans="1:8" ht="12.75">
      <c r="A102" s="21"/>
      <c r="B102" s="64"/>
      <c r="C102" s="59"/>
      <c r="D102" s="61"/>
      <c r="E102" s="35"/>
      <c r="F102" s="54"/>
      <c r="G102" s="81"/>
      <c r="H102" s="44"/>
    </row>
    <row r="103" spans="1:8" ht="12.75">
      <c r="A103" s="21"/>
      <c r="B103" s="64">
        <v>2192</v>
      </c>
      <c r="C103" s="59" t="s">
        <v>85</v>
      </c>
      <c r="D103" s="112"/>
      <c r="E103" s="35"/>
      <c r="F103" s="54" t="s">
        <v>341</v>
      </c>
      <c r="G103" s="81">
        <v>947.16</v>
      </c>
      <c r="H103" s="44">
        <f>G103+G104</f>
        <v>947.16</v>
      </c>
    </row>
    <row r="104" spans="1:8" ht="12.75">
      <c r="A104" s="21"/>
      <c r="B104" s="64"/>
      <c r="C104" s="59" t="s">
        <v>86</v>
      </c>
      <c r="D104" s="61"/>
      <c r="E104" s="35"/>
      <c r="F104" s="54"/>
      <c r="G104" s="81"/>
      <c r="H104" s="44"/>
    </row>
    <row r="105" spans="1:8" ht="12.75">
      <c r="A105" s="21"/>
      <c r="B105" s="64"/>
      <c r="C105" s="59"/>
      <c r="D105" s="61"/>
      <c r="E105" s="35"/>
      <c r="F105" s="54"/>
      <c r="G105" s="81"/>
      <c r="H105" s="44"/>
    </row>
    <row r="106" spans="1:8" ht="12.75">
      <c r="A106" s="21"/>
      <c r="B106" s="64">
        <v>3537</v>
      </c>
      <c r="C106" s="59" t="s">
        <v>110</v>
      </c>
      <c r="D106" s="34"/>
      <c r="E106" s="35"/>
      <c r="F106" s="54" t="s">
        <v>487</v>
      </c>
      <c r="G106" s="81">
        <v>3721.02</v>
      </c>
      <c r="H106" s="44">
        <f>G106+G107</f>
        <v>3721.02</v>
      </c>
    </row>
    <row r="107" spans="1:8" ht="12.75">
      <c r="A107" s="21"/>
      <c r="B107" s="64"/>
      <c r="C107" s="59" t="s">
        <v>111</v>
      </c>
      <c r="D107" s="34"/>
      <c r="E107" s="35"/>
      <c r="F107" s="54"/>
      <c r="G107" s="81"/>
      <c r="H107" s="44"/>
    </row>
    <row r="108" spans="1:8" ht="13.5" thickBot="1">
      <c r="A108" s="21"/>
      <c r="B108" s="64"/>
      <c r="C108" s="59"/>
      <c r="D108" s="17"/>
      <c r="E108" s="35"/>
      <c r="F108" s="54"/>
      <c r="G108" s="81"/>
      <c r="H108" s="44"/>
    </row>
    <row r="109" spans="1:8" ht="13.5" thickBot="1">
      <c r="A109" s="113"/>
      <c r="B109" s="67"/>
      <c r="C109" s="67" t="s">
        <v>87</v>
      </c>
      <c r="D109" s="68"/>
      <c r="E109" s="69"/>
      <c r="F109" s="70"/>
      <c r="G109" s="71">
        <f>SUM(G11:G108)</f>
        <v>313142.49999999994</v>
      </c>
      <c r="H109" s="79">
        <f>SUM(H11:H108)</f>
        <v>313142.49999999994</v>
      </c>
    </row>
    <row r="110" spans="5:8" ht="12.75">
      <c r="E110" s="4"/>
      <c r="F110" s="5"/>
      <c r="G110" s="5"/>
      <c r="H110" s="72"/>
    </row>
    <row r="111" spans="1:7" ht="27.75" customHeight="1">
      <c r="A111" s="1" t="s">
        <v>2</v>
      </c>
      <c r="B111" s="1"/>
      <c r="C111" s="1"/>
      <c r="D111" s="3" t="s">
        <v>90</v>
      </c>
      <c r="F111" s="94"/>
      <c r="G111" s="30"/>
    </row>
    <row r="112" spans="1:8" ht="15.75" customHeight="1">
      <c r="A112" s="1" t="s">
        <v>1</v>
      </c>
      <c r="B112" s="1"/>
      <c r="C112" s="1"/>
      <c r="F112" s="94"/>
      <c r="G112" s="30"/>
      <c r="H112" s="30"/>
    </row>
    <row r="113" spans="1:8" ht="12.75">
      <c r="A113" s="1"/>
      <c r="B113" s="1"/>
      <c r="C113" s="1"/>
      <c r="F113" s="94"/>
      <c r="G113" s="30"/>
      <c r="H113" s="30"/>
    </row>
    <row r="114" spans="1:8" ht="12.75">
      <c r="A114" s="4"/>
      <c r="B114" s="7"/>
      <c r="C114" s="8"/>
      <c r="D114" s="8" t="s">
        <v>491</v>
      </c>
      <c r="E114" s="8"/>
      <c r="F114" s="94"/>
      <c r="G114" s="5"/>
      <c r="H114" s="72"/>
    </row>
    <row r="115" spans="1:8" ht="12.75">
      <c r="A115" s="4"/>
      <c r="B115" s="7"/>
      <c r="C115" s="8"/>
      <c r="D115" s="8" t="s">
        <v>490</v>
      </c>
      <c r="E115" s="8"/>
      <c r="G115" s="5"/>
      <c r="H115" s="72"/>
    </row>
    <row r="116" spans="2:8" ht="12.75">
      <c r="B116" s="9"/>
      <c r="E116" s="4"/>
      <c r="F116" s="5"/>
      <c r="G116" s="5" t="s">
        <v>314</v>
      </c>
      <c r="H116" s="72"/>
    </row>
    <row r="117" spans="2:8" ht="13.5" thickBot="1">
      <c r="B117" s="2" t="s">
        <v>95</v>
      </c>
      <c r="C117" s="1"/>
      <c r="D117" s="4" t="s">
        <v>119</v>
      </c>
      <c r="E117" s="4"/>
      <c r="F117" s="94"/>
      <c r="G117" s="5"/>
      <c r="H117" s="72"/>
    </row>
    <row r="118" spans="1:8" ht="27.75" customHeight="1" thickBot="1">
      <c r="A118" s="10" t="s">
        <v>4</v>
      </c>
      <c r="B118" s="73" t="s">
        <v>91</v>
      </c>
      <c r="C118" s="10" t="s">
        <v>92</v>
      </c>
      <c r="D118" s="11" t="s">
        <v>6</v>
      </c>
      <c r="E118" s="12" t="s">
        <v>7</v>
      </c>
      <c r="F118" s="136" t="s">
        <v>8</v>
      </c>
      <c r="G118" s="14" t="s">
        <v>9</v>
      </c>
      <c r="H118" s="15" t="s">
        <v>10</v>
      </c>
    </row>
    <row r="119" spans="1:8" ht="12.75">
      <c r="A119" s="29"/>
      <c r="B119" s="22" t="s">
        <v>492</v>
      </c>
      <c r="C119" s="27" t="s">
        <v>104</v>
      </c>
      <c r="D119" s="17"/>
      <c r="E119" s="29"/>
      <c r="F119" s="25" t="s">
        <v>438</v>
      </c>
      <c r="G119" s="28">
        <v>88172.69</v>
      </c>
      <c r="H119" s="26">
        <f>G119</f>
        <v>88172.69</v>
      </c>
    </row>
    <row r="120" spans="1:8" ht="12.75">
      <c r="A120" s="53"/>
      <c r="B120" s="36"/>
      <c r="C120" s="33"/>
      <c r="D120" s="34"/>
      <c r="E120" s="35"/>
      <c r="F120" s="32"/>
      <c r="G120" s="28"/>
      <c r="H120" s="44"/>
    </row>
    <row r="121" spans="1:8" ht="13.5" thickBot="1">
      <c r="A121" s="64"/>
      <c r="B121" s="36"/>
      <c r="C121" s="33"/>
      <c r="D121" s="34"/>
      <c r="E121" s="35"/>
      <c r="F121" s="62"/>
      <c r="G121" s="81"/>
      <c r="H121" s="44"/>
    </row>
    <row r="122" spans="1:8" ht="13.5" thickBot="1">
      <c r="A122" s="75" t="s">
        <v>90</v>
      </c>
      <c r="B122" s="76"/>
      <c r="C122" s="77"/>
      <c r="D122" s="78"/>
      <c r="E122" s="137"/>
      <c r="F122" s="132"/>
      <c r="G122" s="138">
        <f>SUM(G119:G121)</f>
        <v>88172.69</v>
      </c>
      <c r="H122" s="79">
        <f>SUM(H119:H121)</f>
        <v>88172.69</v>
      </c>
    </row>
    <row r="125" spans="4:8" ht="12.75">
      <c r="D125" s="5" t="s">
        <v>88</v>
      </c>
      <c r="G125" s="30" t="s">
        <v>131</v>
      </c>
      <c r="H125" s="30">
        <f>H122</f>
        <v>88172.69</v>
      </c>
    </row>
    <row r="126" spans="4:8" ht="12.75">
      <c r="D126" s="5" t="s">
        <v>89</v>
      </c>
      <c r="G126" s="30" t="s">
        <v>132</v>
      </c>
      <c r="H126" s="30">
        <f>H125+H109</f>
        <v>401315.18999999994</v>
      </c>
    </row>
    <row r="127" ht="12.75">
      <c r="D127"/>
    </row>
    <row r="128" spans="3:4" ht="12.75">
      <c r="C128" s="4"/>
      <c r="D128" s="80"/>
    </row>
    <row r="129" spans="3:5" ht="12.75">
      <c r="C129" s="4"/>
      <c r="E129" s="1"/>
    </row>
    <row r="130" ht="12.75">
      <c r="E130" s="1"/>
    </row>
    <row r="131" spans="5:7" ht="12.75">
      <c r="E131" s="1"/>
      <c r="F131" s="201"/>
      <c r="G131" s="30"/>
    </row>
    <row r="132" spans="6:7" ht="12.75">
      <c r="F132" s="201"/>
      <c r="G132" s="30"/>
    </row>
    <row r="133" spans="6:7" ht="12.75">
      <c r="F133" s="4"/>
      <c r="G133" s="1"/>
    </row>
    <row r="135" ht="12.75">
      <c r="F135" s="5"/>
    </row>
    <row r="136" ht="12.75">
      <c r="F136" s="5"/>
    </row>
    <row r="137" ht="12.75">
      <c r="F137"/>
    </row>
    <row r="138" spans="5:6" ht="12.75">
      <c r="E138" s="4"/>
      <c r="F138" s="80"/>
    </row>
    <row r="139" ht="12.75">
      <c r="E139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">
      <selection activeCell="E33" sqref="E33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5.7109375" style="3" customWidth="1"/>
    <col min="4" max="4" width="22.00390625" style="3" customWidth="1"/>
    <col min="5" max="5" width="15.57421875" style="3" customWidth="1"/>
    <col min="6" max="6" width="19.7109375" style="3" customWidth="1"/>
    <col min="7" max="7" width="15.57421875" style="3" customWidth="1"/>
    <col min="8" max="8" width="14.8515625" style="3" customWidth="1"/>
    <col min="9" max="9" width="10.140625" style="3" bestFit="1" customWidth="1"/>
    <col min="10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536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493</v>
      </c>
      <c r="E6" s="95"/>
      <c r="G6" s="5"/>
      <c r="H6" s="6"/>
    </row>
    <row r="7" spans="1:8" ht="12.75">
      <c r="A7" s="4"/>
      <c r="B7" s="4"/>
      <c r="C7" s="8"/>
      <c r="D7" s="8" t="s">
        <v>490</v>
      </c>
      <c r="E7" s="8"/>
      <c r="G7" s="5"/>
      <c r="H7" s="6"/>
    </row>
    <row r="8" spans="2:8" ht="12.75">
      <c r="B8" s="1" t="s">
        <v>95</v>
      </c>
      <c r="C8" s="1"/>
      <c r="E8" s="4"/>
      <c r="F8" s="5"/>
      <c r="G8" s="5" t="s">
        <v>314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3" t="s">
        <v>4</v>
      </c>
      <c r="B10" s="84" t="s">
        <v>96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5">
        <v>1503</v>
      </c>
      <c r="C11" s="16" t="s">
        <v>11</v>
      </c>
      <c r="D11" s="17"/>
      <c r="E11" s="18"/>
      <c r="F11" s="19" t="s">
        <v>345</v>
      </c>
      <c r="G11" s="86">
        <f>2329.42+1235</f>
        <v>3564.42</v>
      </c>
      <c r="H11" s="20">
        <f>G11+G12+G13</f>
        <v>3564.42</v>
      </c>
    </row>
    <row r="12" spans="1:8" ht="12.75">
      <c r="A12" s="21"/>
      <c r="B12" s="87"/>
      <c r="C12" s="23" t="s">
        <v>12</v>
      </c>
      <c r="D12" s="17"/>
      <c r="E12" s="24"/>
      <c r="F12" s="25"/>
      <c r="G12" s="28"/>
      <c r="H12" s="26"/>
    </row>
    <row r="13" spans="1:8" ht="12.75">
      <c r="A13" s="21"/>
      <c r="B13" s="87"/>
      <c r="C13" s="23"/>
      <c r="D13" s="17"/>
      <c r="E13" s="24"/>
      <c r="F13" s="25"/>
      <c r="G13" s="28"/>
      <c r="H13" s="26"/>
    </row>
    <row r="14" spans="1:8" ht="12.75">
      <c r="A14" s="21"/>
      <c r="B14" s="87">
        <v>1508</v>
      </c>
      <c r="C14" s="27" t="s">
        <v>21</v>
      </c>
      <c r="D14" s="17"/>
      <c r="E14" s="24"/>
      <c r="F14" s="25" t="s">
        <v>421</v>
      </c>
      <c r="G14" s="28">
        <f>934.57+33.65</f>
        <v>968.22</v>
      </c>
      <c r="H14" s="26">
        <f>G14+G15+G16</f>
        <v>968.22</v>
      </c>
    </row>
    <row r="15" spans="1:8" ht="12.75">
      <c r="A15" s="21"/>
      <c r="B15" s="87"/>
      <c r="C15" s="23" t="s">
        <v>22</v>
      </c>
      <c r="D15" s="17"/>
      <c r="E15" s="24"/>
      <c r="F15" s="25"/>
      <c r="G15" s="28"/>
      <c r="H15" s="26"/>
    </row>
    <row r="16" spans="1:8" ht="12.75">
      <c r="A16" s="21"/>
      <c r="B16" s="87"/>
      <c r="C16" s="23"/>
      <c r="D16" s="17"/>
      <c r="E16" s="24"/>
      <c r="F16" s="25"/>
      <c r="G16" s="28"/>
      <c r="H16" s="26"/>
    </row>
    <row r="17" spans="1:8" ht="12.75">
      <c r="A17" s="21"/>
      <c r="B17" s="87">
        <v>1509</v>
      </c>
      <c r="C17" s="27" t="s">
        <v>23</v>
      </c>
      <c r="D17" s="17"/>
      <c r="E17" s="24"/>
      <c r="F17" s="25" t="s">
        <v>422</v>
      </c>
      <c r="G17" s="28">
        <f>171.26+3079.33</f>
        <v>3250.59</v>
      </c>
      <c r="H17" s="26">
        <f>G17+G18+G19</f>
        <v>3250.59</v>
      </c>
    </row>
    <row r="18" spans="1:8" ht="12.75">
      <c r="A18" s="21"/>
      <c r="B18" s="87"/>
      <c r="C18" s="23" t="s">
        <v>13</v>
      </c>
      <c r="D18" s="17"/>
      <c r="E18" s="24"/>
      <c r="F18" s="25"/>
      <c r="G18" s="28"/>
      <c r="H18" s="26"/>
    </row>
    <row r="19" spans="1:8" ht="12.75">
      <c r="A19" s="21"/>
      <c r="B19" s="87"/>
      <c r="C19" s="23"/>
      <c r="D19" s="17"/>
      <c r="E19" s="24"/>
      <c r="F19" s="25"/>
      <c r="G19" s="28"/>
      <c r="H19" s="26"/>
    </row>
    <row r="20" spans="1:8" ht="12.75">
      <c r="A20" s="21"/>
      <c r="B20" s="87">
        <v>1510</v>
      </c>
      <c r="C20" s="27" t="s">
        <v>24</v>
      </c>
      <c r="D20" s="17"/>
      <c r="E20" s="24"/>
      <c r="F20" s="25" t="s">
        <v>425</v>
      </c>
      <c r="G20" s="28">
        <f>2678.61+10886.52</f>
        <v>13565.130000000001</v>
      </c>
      <c r="H20" s="26">
        <f>G20+G21</f>
        <v>13565.130000000001</v>
      </c>
    </row>
    <row r="21" spans="1:8" ht="12.75">
      <c r="A21" s="21"/>
      <c r="B21" s="87"/>
      <c r="C21" s="23" t="s">
        <v>15</v>
      </c>
      <c r="D21" s="17"/>
      <c r="E21" s="24"/>
      <c r="F21" s="25"/>
      <c r="G21" s="28"/>
      <c r="H21" s="26"/>
    </row>
    <row r="22" spans="1:8" ht="12.75">
      <c r="A22" s="21"/>
      <c r="B22" s="87"/>
      <c r="C22" s="23"/>
      <c r="D22" s="17"/>
      <c r="E22" s="24"/>
      <c r="F22" s="25"/>
      <c r="G22" s="28"/>
      <c r="H22" s="26"/>
    </row>
    <row r="23" spans="1:8" ht="12.75">
      <c r="A23" s="21"/>
      <c r="B23" s="87">
        <v>1511</v>
      </c>
      <c r="C23" s="27" t="s">
        <v>25</v>
      </c>
      <c r="D23" s="17"/>
      <c r="E23" s="24"/>
      <c r="F23" s="29" t="s">
        <v>347</v>
      </c>
      <c r="G23" s="28">
        <f>197.77+1845.4</f>
        <v>2043.17</v>
      </c>
      <c r="H23" s="26">
        <f>G23+G24</f>
        <v>2043.17</v>
      </c>
    </row>
    <row r="24" spans="1:8" ht="12.75">
      <c r="A24" s="21"/>
      <c r="B24" s="87"/>
      <c r="C24" s="23" t="s">
        <v>12</v>
      </c>
      <c r="D24" s="17"/>
      <c r="E24" s="24"/>
      <c r="F24" s="29"/>
      <c r="G24" s="28"/>
      <c r="H24" s="26"/>
    </row>
    <row r="25" spans="1:8" ht="12.75">
      <c r="A25" s="21"/>
      <c r="B25" s="87"/>
      <c r="C25" s="23"/>
      <c r="D25" s="17"/>
      <c r="E25" s="24"/>
      <c r="F25" s="29"/>
      <c r="G25" s="28"/>
      <c r="H25" s="26"/>
    </row>
    <row r="26" spans="1:8" ht="12.75">
      <c r="A26" s="21"/>
      <c r="B26" s="87">
        <v>1514</v>
      </c>
      <c r="C26" s="27" t="s">
        <v>28</v>
      </c>
      <c r="D26" s="17"/>
      <c r="E26" s="24"/>
      <c r="F26" s="25" t="s">
        <v>428</v>
      </c>
      <c r="G26" s="28">
        <f>101.29+3206.04</f>
        <v>3307.33</v>
      </c>
      <c r="H26" s="26">
        <f>G26+G27</f>
        <v>3307.33</v>
      </c>
    </row>
    <row r="27" spans="1:8" ht="12.75">
      <c r="A27" s="21"/>
      <c r="B27" s="87"/>
      <c r="C27" s="23" t="s">
        <v>12</v>
      </c>
      <c r="D27" s="17"/>
      <c r="E27" s="24"/>
      <c r="F27" s="25"/>
      <c r="G27" s="28"/>
      <c r="H27" s="26"/>
    </row>
    <row r="28" spans="1:8" ht="12.75">
      <c r="A28" s="21"/>
      <c r="B28" s="87"/>
      <c r="C28" s="23"/>
      <c r="D28" s="17"/>
      <c r="E28" s="24"/>
      <c r="G28" s="208"/>
      <c r="H28" s="26"/>
    </row>
    <row r="29" spans="1:8" ht="12.75">
      <c r="A29" s="21"/>
      <c r="B29" s="87">
        <v>1516</v>
      </c>
      <c r="C29" s="27" t="s">
        <v>30</v>
      </c>
      <c r="D29" s="17"/>
      <c r="E29" s="24"/>
      <c r="F29" s="25" t="s">
        <v>429</v>
      </c>
      <c r="G29" s="28">
        <f>1193.25+1819</f>
        <v>3012.25</v>
      </c>
      <c r="H29" s="26">
        <f>G29+G30+G31</f>
        <v>3012.25</v>
      </c>
    </row>
    <row r="30" spans="1:8" ht="12.75">
      <c r="A30" s="21"/>
      <c r="B30" s="87"/>
      <c r="C30" s="23" t="s">
        <v>12</v>
      </c>
      <c r="D30" s="17"/>
      <c r="E30" s="24"/>
      <c r="F30" s="25"/>
      <c r="G30" s="28"/>
      <c r="H30" s="26"/>
    </row>
    <row r="31" spans="1:8" ht="12.75">
      <c r="A31" s="21"/>
      <c r="B31" s="87"/>
      <c r="C31" s="23"/>
      <c r="D31" s="17"/>
      <c r="E31" s="24"/>
      <c r="F31" s="25"/>
      <c r="G31" s="28"/>
      <c r="H31" s="26"/>
    </row>
    <row r="32" spans="1:8" ht="12.75">
      <c r="A32" s="21"/>
      <c r="B32" s="89">
        <v>1522</v>
      </c>
      <c r="C32" s="27" t="s">
        <v>39</v>
      </c>
      <c r="D32" s="17"/>
      <c r="E32" s="24"/>
      <c r="F32" s="25" t="s">
        <v>436</v>
      </c>
      <c r="G32" s="28">
        <f>2539.37+271.3</f>
        <v>2810.67</v>
      </c>
      <c r="H32" s="26">
        <f>G32+G33</f>
        <v>2810.67</v>
      </c>
    </row>
    <row r="33" spans="1:8" ht="12.75">
      <c r="A33" s="21"/>
      <c r="B33" s="87"/>
      <c r="C33" s="23" t="s">
        <v>13</v>
      </c>
      <c r="D33" s="17"/>
      <c r="E33" s="24"/>
      <c r="F33" s="25"/>
      <c r="G33" s="28"/>
      <c r="H33" s="26"/>
    </row>
    <row r="34" spans="1:8" ht="12.75">
      <c r="A34" s="21"/>
      <c r="B34" s="87"/>
      <c r="C34" s="23"/>
      <c r="D34" s="17"/>
      <c r="E34" s="24"/>
      <c r="F34" s="25"/>
      <c r="G34" s="28"/>
      <c r="H34" s="26"/>
    </row>
    <row r="35" spans="1:8" ht="12.75">
      <c r="A35" s="21"/>
      <c r="B35" s="89">
        <v>1523</v>
      </c>
      <c r="C35" s="27" t="s">
        <v>40</v>
      </c>
      <c r="D35" s="17"/>
      <c r="E35" s="24"/>
      <c r="F35" s="25" t="s">
        <v>437</v>
      </c>
      <c r="G35" s="28">
        <f>265.71+4071.4</f>
        <v>4337.11</v>
      </c>
      <c r="H35" s="26">
        <f>G35+G36+G37</f>
        <v>4337.11</v>
      </c>
    </row>
    <row r="36" spans="1:8" ht="12.75">
      <c r="A36" s="21"/>
      <c r="B36" s="87"/>
      <c r="C36" s="23" t="s">
        <v>13</v>
      </c>
      <c r="D36" s="17"/>
      <c r="E36" s="24"/>
      <c r="F36" s="25"/>
      <c r="G36" s="28"/>
      <c r="H36" s="26"/>
    </row>
    <row r="37" spans="1:8" ht="12.75">
      <c r="A37" s="21"/>
      <c r="B37" s="87"/>
      <c r="C37" s="23"/>
      <c r="D37" s="17"/>
      <c r="E37" s="24"/>
      <c r="F37" s="25"/>
      <c r="G37" s="28"/>
      <c r="H37" s="26"/>
    </row>
    <row r="38" spans="1:8" ht="12.75">
      <c r="A38" s="21"/>
      <c r="B38" s="89">
        <v>1526</v>
      </c>
      <c r="C38" s="27" t="s">
        <v>41</v>
      </c>
      <c r="D38" s="17"/>
      <c r="E38" s="24"/>
      <c r="F38" s="25"/>
      <c r="G38" s="28"/>
      <c r="H38" s="26">
        <f>G38+G39</f>
        <v>0</v>
      </c>
    </row>
    <row r="39" spans="1:8" ht="12.75">
      <c r="A39" s="21"/>
      <c r="B39" s="87"/>
      <c r="C39" s="23" t="s">
        <v>12</v>
      </c>
      <c r="D39" s="17"/>
      <c r="E39" s="24"/>
      <c r="F39" s="25"/>
      <c r="G39" s="28"/>
      <c r="H39" s="26"/>
    </row>
    <row r="40" spans="1:8" ht="12.75">
      <c r="A40" s="21"/>
      <c r="B40" s="87"/>
      <c r="C40" s="23"/>
      <c r="D40" s="17"/>
      <c r="E40" s="24"/>
      <c r="F40" s="25"/>
      <c r="G40" s="28"/>
      <c r="H40" s="26"/>
    </row>
    <row r="41" spans="1:8" ht="12.75">
      <c r="A41" s="21"/>
      <c r="B41" s="89">
        <v>1527</v>
      </c>
      <c r="C41" s="27" t="s">
        <v>42</v>
      </c>
      <c r="D41" s="17"/>
      <c r="E41" s="24"/>
      <c r="F41" s="25" t="s">
        <v>439</v>
      </c>
      <c r="G41" s="28">
        <f>2760.88+136.84</f>
        <v>2897.7200000000003</v>
      </c>
      <c r="H41" s="26">
        <f>G41+G42+G43</f>
        <v>2897.7200000000003</v>
      </c>
    </row>
    <row r="42" spans="1:8" ht="12.75">
      <c r="A42" s="21"/>
      <c r="B42" s="87"/>
      <c r="C42" s="23" t="s">
        <v>43</v>
      </c>
      <c r="D42" s="17"/>
      <c r="E42" s="24"/>
      <c r="F42" s="25"/>
      <c r="G42" s="28"/>
      <c r="H42" s="26"/>
    </row>
    <row r="43" spans="1:8" ht="12.75">
      <c r="A43" s="21"/>
      <c r="B43" s="87"/>
      <c r="C43" s="23"/>
      <c r="D43" s="17"/>
      <c r="E43" s="24"/>
      <c r="F43" s="25"/>
      <c r="G43" s="28"/>
      <c r="H43" s="26"/>
    </row>
    <row r="44" spans="1:8" ht="12.75">
      <c r="A44" s="21"/>
      <c r="B44" s="89">
        <v>1529</v>
      </c>
      <c r="C44" s="27" t="s">
        <v>45</v>
      </c>
      <c r="D44" s="17"/>
      <c r="E44" s="24"/>
      <c r="F44" s="25" t="s">
        <v>445</v>
      </c>
      <c r="G44" s="28">
        <f>25623.76+5221.32</f>
        <v>30845.079999999998</v>
      </c>
      <c r="H44" s="26">
        <f>G44+G45+G46</f>
        <v>30845.079999999998</v>
      </c>
    </row>
    <row r="45" spans="1:8" ht="12.75">
      <c r="A45" s="21"/>
      <c r="B45" s="87"/>
      <c r="C45" s="23" t="s">
        <v>12</v>
      </c>
      <c r="D45" s="17"/>
      <c r="E45" s="24"/>
      <c r="F45" s="25"/>
      <c r="G45" s="28"/>
      <c r="H45" s="39"/>
    </row>
    <row r="46" spans="1:8" ht="12.75">
      <c r="A46" s="21"/>
      <c r="B46" s="87"/>
      <c r="C46" s="23"/>
      <c r="D46" s="17"/>
      <c r="E46" s="24"/>
      <c r="F46" s="25"/>
      <c r="G46" s="28"/>
      <c r="H46" s="39"/>
    </row>
    <row r="47" spans="1:9" ht="12.75">
      <c r="A47" s="21"/>
      <c r="B47" s="89">
        <v>1525</v>
      </c>
      <c r="C47" s="41" t="s">
        <v>47</v>
      </c>
      <c r="D47" s="17"/>
      <c r="E47" s="24"/>
      <c r="F47" s="25" t="s">
        <v>447</v>
      </c>
      <c r="G47" s="28">
        <f>4262.2+2204.53</f>
        <v>6466.73</v>
      </c>
      <c r="H47" s="26">
        <f>G47+G48+G49</f>
        <v>6466.73</v>
      </c>
      <c r="I47" s="1"/>
    </row>
    <row r="48" spans="1:8" ht="12.75">
      <c r="A48" s="21"/>
      <c r="B48" s="64"/>
      <c r="C48" s="42" t="s">
        <v>12</v>
      </c>
      <c r="D48" s="34"/>
      <c r="E48" s="35"/>
      <c r="F48" s="25"/>
      <c r="G48" s="28"/>
      <c r="H48" s="26"/>
    </row>
    <row r="49" spans="1:8" ht="12.75">
      <c r="A49" s="21"/>
      <c r="B49" s="64"/>
      <c r="C49" s="42"/>
      <c r="D49" s="34"/>
      <c r="E49" s="35"/>
      <c r="F49" s="25"/>
      <c r="G49" s="28"/>
      <c r="H49" s="26"/>
    </row>
    <row r="50" spans="1:8" ht="12.75">
      <c r="A50" s="21"/>
      <c r="B50" s="90">
        <v>1533</v>
      </c>
      <c r="C50" s="43" t="s">
        <v>48</v>
      </c>
      <c r="D50" s="17"/>
      <c r="E50" s="24"/>
      <c r="F50" s="25" t="s">
        <v>448</v>
      </c>
      <c r="G50" s="28">
        <f>84.1+2024.74</f>
        <v>2108.84</v>
      </c>
      <c r="H50" s="26">
        <f>G50+G51+G52</f>
        <v>2108.84</v>
      </c>
    </row>
    <row r="51" spans="1:8" ht="12.75">
      <c r="A51" s="21"/>
      <c r="B51" s="64"/>
      <c r="C51" s="42" t="s">
        <v>12</v>
      </c>
      <c r="D51" s="34"/>
      <c r="E51" s="35"/>
      <c r="F51" s="25"/>
      <c r="G51" s="28"/>
      <c r="H51" s="26"/>
    </row>
    <row r="52" spans="1:8" ht="12" customHeight="1">
      <c r="A52" s="21"/>
      <c r="B52" s="64"/>
      <c r="C52" s="42"/>
      <c r="D52" s="34"/>
      <c r="E52" s="35"/>
      <c r="F52" s="25"/>
      <c r="G52" s="28"/>
      <c r="H52" s="101"/>
    </row>
    <row r="53" spans="1:8" ht="12.75">
      <c r="A53" s="21"/>
      <c r="B53" s="90">
        <v>1534</v>
      </c>
      <c r="C53" s="43" t="s">
        <v>50</v>
      </c>
      <c r="D53" s="17"/>
      <c r="E53" s="24"/>
      <c r="F53" s="25" t="s">
        <v>450</v>
      </c>
      <c r="G53" s="28">
        <f>33.28+698.85</f>
        <v>732.13</v>
      </c>
      <c r="H53" s="26">
        <f>G53+G54</f>
        <v>732.13</v>
      </c>
    </row>
    <row r="54" spans="1:8" ht="12.75">
      <c r="A54" s="21"/>
      <c r="B54" s="87"/>
      <c r="C54" s="45" t="s">
        <v>12</v>
      </c>
      <c r="D54" s="17"/>
      <c r="E54" s="24"/>
      <c r="F54" s="25"/>
      <c r="G54" s="28"/>
      <c r="H54" s="26"/>
    </row>
    <row r="55" spans="1:8" ht="12.75">
      <c r="A55" s="21"/>
      <c r="B55" s="87"/>
      <c r="C55" s="45"/>
      <c r="D55" s="17"/>
      <c r="E55" s="24"/>
      <c r="F55" s="25"/>
      <c r="G55" s="28"/>
      <c r="H55" s="26"/>
    </row>
    <row r="56" spans="1:8" ht="12.75">
      <c r="A56" s="21"/>
      <c r="B56" s="91">
        <v>1537</v>
      </c>
      <c r="C56" s="46" t="s">
        <v>51</v>
      </c>
      <c r="D56" s="47"/>
      <c r="E56" s="48"/>
      <c r="F56" s="25" t="s">
        <v>451</v>
      </c>
      <c r="G56" s="28">
        <f>4000.9+12771.48</f>
        <v>16772.38</v>
      </c>
      <c r="H56" s="26">
        <f>G56+G57+G58+G59</f>
        <v>52824.78</v>
      </c>
    </row>
    <row r="57" spans="1:9" ht="12.75">
      <c r="A57" s="21"/>
      <c r="B57" s="92"/>
      <c r="C57" s="50" t="s">
        <v>52</v>
      </c>
      <c r="D57" s="47"/>
      <c r="E57" s="48"/>
      <c r="F57" s="25" t="s">
        <v>452</v>
      </c>
      <c r="G57" s="28">
        <f>2262.83+10408.1</f>
        <v>12670.93</v>
      </c>
      <c r="H57" s="26"/>
      <c r="I57" s="1"/>
    </row>
    <row r="58" spans="1:8" ht="12.75">
      <c r="A58" s="21"/>
      <c r="B58" s="92"/>
      <c r="C58" s="50"/>
      <c r="D58" s="47"/>
      <c r="E58" s="48"/>
      <c r="F58" s="25" t="s">
        <v>453</v>
      </c>
      <c r="G58" s="28">
        <f>1927.02+11004.08</f>
        <v>12931.1</v>
      </c>
      <c r="H58" s="26"/>
    </row>
    <row r="59" spans="1:8" ht="12.75">
      <c r="A59" s="21"/>
      <c r="B59" s="92"/>
      <c r="C59" s="50"/>
      <c r="D59" s="47"/>
      <c r="E59" s="48"/>
      <c r="F59" s="25" t="s">
        <v>454</v>
      </c>
      <c r="G59" s="28">
        <f>1171.21+9279.16</f>
        <v>10450.369999999999</v>
      </c>
      <c r="H59" s="26"/>
    </row>
    <row r="60" spans="1:8" ht="12.75">
      <c r="A60" s="21"/>
      <c r="B60" s="92"/>
      <c r="C60" s="50"/>
      <c r="D60" s="47"/>
      <c r="E60" s="48"/>
      <c r="F60" s="25"/>
      <c r="G60" s="28"/>
      <c r="H60" s="26"/>
    </row>
    <row r="61" spans="1:8" ht="12.75">
      <c r="A61" s="21"/>
      <c r="B61" s="87">
        <v>1539</v>
      </c>
      <c r="C61" s="43" t="s">
        <v>55</v>
      </c>
      <c r="D61" s="17"/>
      <c r="E61" s="24"/>
      <c r="F61" s="25" t="s">
        <v>457</v>
      </c>
      <c r="G61" s="28">
        <f>1148.11+1299.96</f>
        <v>2448.0699999999997</v>
      </c>
      <c r="H61" s="26">
        <f>G61+G62</f>
        <v>2448.0699999999997</v>
      </c>
    </row>
    <row r="62" spans="1:8" ht="12.75">
      <c r="A62" s="21"/>
      <c r="B62" s="87"/>
      <c r="C62" s="43"/>
      <c r="D62" s="17"/>
      <c r="E62" s="24"/>
      <c r="F62" s="25"/>
      <c r="G62" s="28"/>
      <c r="H62" s="26"/>
    </row>
    <row r="63" spans="1:8" ht="12.75">
      <c r="A63" s="21"/>
      <c r="B63" s="87"/>
      <c r="C63" s="43"/>
      <c r="D63" s="17"/>
      <c r="E63" s="24"/>
      <c r="F63" s="25"/>
      <c r="G63" s="28"/>
      <c r="H63" s="26"/>
    </row>
    <row r="64" spans="1:8" ht="12.75">
      <c r="A64" s="21"/>
      <c r="B64" s="87">
        <v>1543</v>
      </c>
      <c r="C64" s="43" t="s">
        <v>59</v>
      </c>
      <c r="D64" s="17"/>
      <c r="E64" s="24"/>
      <c r="F64" s="25" t="s">
        <v>461</v>
      </c>
      <c r="G64" s="28">
        <f>530.69+1509.21</f>
        <v>2039.9</v>
      </c>
      <c r="H64" s="26">
        <f>G64+G65</f>
        <v>2039.9</v>
      </c>
    </row>
    <row r="65" spans="1:8" ht="12.75">
      <c r="A65" s="21"/>
      <c r="B65" s="87"/>
      <c r="C65" s="43" t="s">
        <v>60</v>
      </c>
      <c r="D65" s="17"/>
      <c r="E65" s="24"/>
      <c r="F65" s="25"/>
      <c r="G65" s="28"/>
      <c r="H65" s="26"/>
    </row>
    <row r="66" spans="1:8" ht="12.75">
      <c r="A66" s="21"/>
      <c r="B66" s="87"/>
      <c r="C66" s="43"/>
      <c r="D66" s="17"/>
      <c r="E66" s="24"/>
      <c r="F66" s="25"/>
      <c r="G66" s="28"/>
      <c r="H66" s="26"/>
    </row>
    <row r="67" spans="1:9" ht="12.75">
      <c r="A67" s="21"/>
      <c r="B67" s="64">
        <v>1545</v>
      </c>
      <c r="C67" s="52" t="s">
        <v>63</v>
      </c>
      <c r="D67" s="34"/>
      <c r="E67" s="35"/>
      <c r="F67" s="54" t="s">
        <v>494</v>
      </c>
      <c r="G67" s="81">
        <v>5511.69</v>
      </c>
      <c r="H67" s="44">
        <f>G67+G68+G69</f>
        <v>38234.50000000001</v>
      </c>
      <c r="I67" s="1"/>
    </row>
    <row r="68" spans="1:8" ht="12.75">
      <c r="A68" s="21"/>
      <c r="B68" s="64"/>
      <c r="C68" s="52" t="s">
        <v>54</v>
      </c>
      <c r="D68" s="34"/>
      <c r="E68" s="35"/>
      <c r="F68" s="54" t="s">
        <v>465</v>
      </c>
      <c r="G68" s="81">
        <f>3883.54+28825.04</f>
        <v>32708.58</v>
      </c>
      <c r="H68" s="44"/>
    </row>
    <row r="69" spans="1:8" ht="12.75">
      <c r="A69" s="21"/>
      <c r="B69" s="64"/>
      <c r="C69" s="52"/>
      <c r="D69" s="34"/>
      <c r="E69" s="35"/>
      <c r="F69" s="54" t="s">
        <v>135</v>
      </c>
      <c r="G69" s="81">
        <v>14.23</v>
      </c>
      <c r="H69" s="44"/>
    </row>
    <row r="70" spans="1:8" ht="12.75">
      <c r="A70" s="21"/>
      <c r="B70" s="64"/>
      <c r="C70" s="52"/>
      <c r="D70" s="34"/>
      <c r="E70" s="35"/>
      <c r="F70" s="54"/>
      <c r="G70" s="81"/>
      <c r="H70" s="44"/>
    </row>
    <row r="71" spans="1:8" ht="12.75">
      <c r="A71" s="21"/>
      <c r="B71" s="64">
        <v>1548</v>
      </c>
      <c r="C71" s="52" t="s">
        <v>68</v>
      </c>
      <c r="D71" s="34"/>
      <c r="E71" s="35"/>
      <c r="F71" s="54" t="s">
        <v>469</v>
      </c>
      <c r="G71" s="81">
        <f>8576.75+975.98</f>
        <v>9552.73</v>
      </c>
      <c r="H71" s="44">
        <f>G71+G72+G73</f>
        <v>9552.73</v>
      </c>
    </row>
    <row r="72" spans="1:8" ht="12.75">
      <c r="A72" s="21"/>
      <c r="B72" s="64"/>
      <c r="C72" s="52" t="s">
        <v>12</v>
      </c>
      <c r="D72" s="34"/>
      <c r="E72" s="35"/>
      <c r="F72" s="54"/>
      <c r="G72" s="81"/>
      <c r="H72" s="44"/>
    </row>
    <row r="73" spans="1:8" ht="12.75">
      <c r="A73" s="21"/>
      <c r="B73" s="64"/>
      <c r="C73" s="52"/>
      <c r="D73" s="34"/>
      <c r="E73" s="35"/>
      <c r="F73" s="54"/>
      <c r="G73" s="81"/>
      <c r="H73" s="44"/>
    </row>
    <row r="74" spans="1:8" ht="12.75">
      <c r="A74" s="21"/>
      <c r="B74" s="93">
        <v>1549</v>
      </c>
      <c r="C74" s="55" t="s">
        <v>69</v>
      </c>
      <c r="D74" s="56"/>
      <c r="E74" s="57"/>
      <c r="F74" s="54" t="s">
        <v>472</v>
      </c>
      <c r="G74" s="81">
        <f>1018.11+3204.52</f>
        <v>4222.63</v>
      </c>
      <c r="H74" s="44">
        <f>G74+G75+G76</f>
        <v>4222.63</v>
      </c>
    </row>
    <row r="75" spans="1:8" ht="12.75">
      <c r="A75" s="21"/>
      <c r="B75" s="93"/>
      <c r="C75" s="55" t="s">
        <v>12</v>
      </c>
      <c r="D75" s="56"/>
      <c r="E75" s="57"/>
      <c r="F75" s="54"/>
      <c r="G75" s="81"/>
      <c r="H75" s="44"/>
    </row>
    <row r="76" spans="1:8" ht="12.75">
      <c r="A76" s="21"/>
      <c r="B76" s="93"/>
      <c r="C76" s="55"/>
      <c r="D76" s="56"/>
      <c r="E76" s="57"/>
      <c r="F76" s="54"/>
      <c r="G76" s="81"/>
      <c r="H76" s="44"/>
    </row>
    <row r="77" spans="1:8" ht="12.75">
      <c r="A77" s="21"/>
      <c r="B77" s="64">
        <v>1551</v>
      </c>
      <c r="C77" s="52" t="s">
        <v>70</v>
      </c>
      <c r="D77" s="58"/>
      <c r="E77" s="35"/>
      <c r="F77" s="54" t="s">
        <v>473</v>
      </c>
      <c r="G77" s="81">
        <f>540.79+5902.96</f>
        <v>6443.75</v>
      </c>
      <c r="H77" s="44">
        <f>G77+G78</f>
        <v>6443.75</v>
      </c>
    </row>
    <row r="78" spans="1:8" ht="12.75">
      <c r="A78" s="21"/>
      <c r="B78" s="64"/>
      <c r="C78" s="52" t="s">
        <v>71</v>
      </c>
      <c r="D78" s="29"/>
      <c r="E78" s="35"/>
      <c r="F78" s="54"/>
      <c r="G78" s="81"/>
      <c r="H78" s="44"/>
    </row>
    <row r="79" spans="1:8" ht="12.75">
      <c r="A79" s="21"/>
      <c r="B79" s="64"/>
      <c r="C79" s="52"/>
      <c r="D79" s="29"/>
      <c r="E79" s="35"/>
      <c r="F79" s="54"/>
      <c r="G79" s="81"/>
      <c r="H79" s="44"/>
    </row>
    <row r="80" spans="1:8" ht="12.75">
      <c r="A80" s="21"/>
      <c r="B80" s="64">
        <v>1554</v>
      </c>
      <c r="C80" s="59" t="s">
        <v>0</v>
      </c>
      <c r="D80" s="29"/>
      <c r="E80" s="35"/>
      <c r="F80" s="54" t="s">
        <v>476</v>
      </c>
      <c r="G80" s="81">
        <f>6262.48+1663.52</f>
        <v>7926</v>
      </c>
      <c r="H80" s="44">
        <f>G80+G81</f>
        <v>7926</v>
      </c>
    </row>
    <row r="81" spans="1:8" ht="12.75">
      <c r="A81" s="21"/>
      <c r="B81" s="64"/>
      <c r="C81" s="59" t="s">
        <v>74</v>
      </c>
      <c r="D81" s="29"/>
      <c r="E81" s="35"/>
      <c r="F81" s="54"/>
      <c r="G81" s="81"/>
      <c r="H81" s="44"/>
    </row>
    <row r="82" spans="1:8" ht="12.75">
      <c r="A82" s="21"/>
      <c r="B82" s="64"/>
      <c r="C82" s="59"/>
      <c r="D82" s="29"/>
      <c r="E82" s="35"/>
      <c r="F82" s="54"/>
      <c r="G82" s="81"/>
      <c r="H82" s="44"/>
    </row>
    <row r="83" spans="1:8" ht="12.75">
      <c r="A83" s="21"/>
      <c r="B83" s="64">
        <v>1855</v>
      </c>
      <c r="C83" s="59" t="s">
        <v>75</v>
      </c>
      <c r="D83" s="29"/>
      <c r="E83" s="35"/>
      <c r="F83" s="54" t="s">
        <v>477</v>
      </c>
      <c r="G83" s="81">
        <f>553.34+1783.31</f>
        <v>2336.65</v>
      </c>
      <c r="H83" s="44">
        <f>G83+G84</f>
        <v>2336.65</v>
      </c>
    </row>
    <row r="84" spans="1:8" ht="12.75">
      <c r="A84" s="21"/>
      <c r="B84" s="64"/>
      <c r="C84" s="59" t="s">
        <v>12</v>
      </c>
      <c r="D84" s="29"/>
      <c r="E84" s="35"/>
      <c r="F84" s="54"/>
      <c r="G84" s="81"/>
      <c r="H84" s="44"/>
    </row>
    <row r="85" spans="1:8" ht="12.75">
      <c r="A85" s="21"/>
      <c r="B85" s="64"/>
      <c r="C85" s="59"/>
      <c r="D85" s="29"/>
      <c r="E85" s="35"/>
      <c r="F85" s="54"/>
      <c r="G85" s="81"/>
      <c r="H85" s="44"/>
    </row>
    <row r="86" spans="1:8" ht="12.75">
      <c r="A86" s="21"/>
      <c r="B86" s="64">
        <v>1856</v>
      </c>
      <c r="C86" s="59" t="s">
        <v>76</v>
      </c>
      <c r="D86" s="8"/>
      <c r="E86" s="35"/>
      <c r="F86" s="54" t="s">
        <v>478</v>
      </c>
      <c r="G86" s="81">
        <f>2114.67+591.77</f>
        <v>2706.44</v>
      </c>
      <c r="H86" s="44">
        <f>G86+G87+G88</f>
        <v>2706.44</v>
      </c>
    </row>
    <row r="87" spans="1:8" ht="12.75">
      <c r="A87" s="21"/>
      <c r="B87" s="64"/>
      <c r="C87" s="59" t="s">
        <v>12</v>
      </c>
      <c r="D87" s="29"/>
      <c r="E87" s="35"/>
      <c r="F87" s="54"/>
      <c r="G87" s="81"/>
      <c r="H87" s="44"/>
    </row>
    <row r="88" spans="1:8" ht="12.75">
      <c r="A88" s="21"/>
      <c r="B88" s="64"/>
      <c r="C88" s="59"/>
      <c r="D88" s="29"/>
      <c r="E88" s="35"/>
      <c r="F88" s="54"/>
      <c r="G88" s="81"/>
      <c r="H88" s="44"/>
    </row>
    <row r="89" spans="1:8" ht="12.75">
      <c r="A89" s="21"/>
      <c r="B89" s="64">
        <v>2214</v>
      </c>
      <c r="C89" s="59" t="s">
        <v>79</v>
      </c>
      <c r="D89" s="61"/>
      <c r="E89" s="35"/>
      <c r="F89" s="54" t="s">
        <v>483</v>
      </c>
      <c r="G89" s="81">
        <f>3622.36+297.78</f>
        <v>3920.1400000000003</v>
      </c>
      <c r="H89" s="44">
        <f>G89+G90</f>
        <v>3920.1400000000003</v>
      </c>
    </row>
    <row r="90" spans="1:8" ht="12.75">
      <c r="A90" s="21"/>
      <c r="B90" s="64"/>
      <c r="C90" s="59" t="s">
        <v>80</v>
      </c>
      <c r="D90" s="8"/>
      <c r="E90" s="35"/>
      <c r="F90" s="54"/>
      <c r="G90" s="81"/>
      <c r="H90" s="44"/>
    </row>
    <row r="91" spans="1:8" ht="12.75">
      <c r="A91" s="21"/>
      <c r="B91" s="64"/>
      <c r="C91" s="59"/>
      <c r="D91" s="61"/>
      <c r="E91" s="35"/>
      <c r="F91" s="54"/>
      <c r="G91" s="81"/>
      <c r="H91" s="44"/>
    </row>
    <row r="92" spans="1:8" ht="12.75">
      <c r="A92" s="21"/>
      <c r="B92" s="64">
        <v>3123</v>
      </c>
      <c r="C92" s="59" t="s">
        <v>81</v>
      </c>
      <c r="D92" s="61"/>
      <c r="E92" s="35"/>
      <c r="F92" s="54" t="s">
        <v>485</v>
      </c>
      <c r="G92" s="81">
        <f>323.56+5069.93</f>
        <v>5393.490000000001</v>
      </c>
      <c r="H92" s="44">
        <f>G92+G93</f>
        <v>5393.490000000001</v>
      </c>
    </row>
    <row r="93" spans="1:8" ht="12.75">
      <c r="A93" s="21"/>
      <c r="B93" s="64"/>
      <c r="C93" s="59" t="s">
        <v>82</v>
      </c>
      <c r="D93" s="8"/>
      <c r="E93" s="35"/>
      <c r="F93" s="54"/>
      <c r="G93" s="81"/>
      <c r="H93" s="44"/>
    </row>
    <row r="94" spans="1:8" ht="12.75">
      <c r="A94" s="21"/>
      <c r="B94" s="64"/>
      <c r="C94" s="59"/>
      <c r="D94" s="61"/>
      <c r="E94" s="35"/>
      <c r="F94" s="54"/>
      <c r="G94" s="81"/>
      <c r="H94" s="44"/>
    </row>
    <row r="95" spans="1:8" ht="12.75">
      <c r="A95" s="21"/>
      <c r="B95" s="64">
        <v>2192</v>
      </c>
      <c r="C95" s="59" t="s">
        <v>85</v>
      </c>
      <c r="D95" s="112"/>
      <c r="E95" s="35"/>
      <c r="F95" s="54" t="s">
        <v>341</v>
      </c>
      <c r="G95" s="81">
        <f>34.01+399.78</f>
        <v>433.78999999999996</v>
      </c>
      <c r="H95" s="44">
        <f>G95+G96</f>
        <v>433.78999999999996</v>
      </c>
    </row>
    <row r="96" spans="1:8" ht="12.75">
      <c r="A96" s="21"/>
      <c r="B96" s="64"/>
      <c r="C96" s="59" t="s">
        <v>86</v>
      </c>
      <c r="D96" s="61"/>
      <c r="E96" s="35"/>
      <c r="F96" s="54"/>
      <c r="G96" s="81"/>
      <c r="H96" s="44"/>
    </row>
    <row r="97" spans="1:8" ht="12.75">
      <c r="A97" s="21"/>
      <c r="B97" s="64"/>
      <c r="C97" s="59"/>
      <c r="D97" s="61"/>
      <c r="E97" s="35"/>
      <c r="F97" s="54"/>
      <c r="G97" s="81"/>
      <c r="H97" s="44"/>
    </row>
    <row r="98" spans="1:8" ht="12.75">
      <c r="A98" s="21"/>
      <c r="B98" s="40">
        <v>3534</v>
      </c>
      <c r="C98" s="59" t="s">
        <v>113</v>
      </c>
      <c r="D98" s="124"/>
      <c r="E98" s="35"/>
      <c r="F98" s="62" t="s">
        <v>410</v>
      </c>
      <c r="G98" s="81">
        <f>592.8+16.63</f>
        <v>609.43</v>
      </c>
      <c r="H98" s="44">
        <f>G98+G99</f>
        <v>609.43</v>
      </c>
    </row>
    <row r="99" spans="1:8" ht="12.75">
      <c r="A99" s="21"/>
      <c r="B99" s="40"/>
      <c r="C99" s="59" t="s">
        <v>114</v>
      </c>
      <c r="D99" s="124"/>
      <c r="E99" s="35"/>
      <c r="F99" s="62"/>
      <c r="G99" s="81"/>
      <c r="H99" s="44"/>
    </row>
    <row r="100" spans="1:8" ht="12.75">
      <c r="A100" s="21"/>
      <c r="B100" s="64"/>
      <c r="C100" s="59"/>
      <c r="D100" s="61"/>
      <c r="E100" s="35"/>
      <c r="F100" s="54"/>
      <c r="G100" s="81"/>
      <c r="H100" s="44"/>
    </row>
    <row r="101" spans="1:8" ht="12.75">
      <c r="A101" s="21"/>
      <c r="B101" s="64">
        <v>3537</v>
      </c>
      <c r="C101" s="59" t="s">
        <v>110</v>
      </c>
      <c r="D101" s="34"/>
      <c r="E101" s="35"/>
      <c r="F101" s="54" t="s">
        <v>487</v>
      </c>
      <c r="G101" s="81">
        <f>148.3+449.26</f>
        <v>597.56</v>
      </c>
      <c r="H101" s="44">
        <f>G101+G102</f>
        <v>597.56</v>
      </c>
    </row>
    <row r="102" spans="1:8" ht="12.75">
      <c r="A102" s="21"/>
      <c r="B102" s="64"/>
      <c r="C102" s="59" t="s">
        <v>111</v>
      </c>
      <c r="D102" s="34"/>
      <c r="E102" s="35"/>
      <c r="F102" s="54"/>
      <c r="G102" s="81"/>
      <c r="H102" s="44"/>
    </row>
    <row r="103" spans="1:8" ht="13.5" thickBot="1">
      <c r="A103" s="21"/>
      <c r="B103" s="64"/>
      <c r="C103" s="59"/>
      <c r="D103" s="17"/>
      <c r="E103" s="35"/>
      <c r="F103" s="54"/>
      <c r="G103" s="81"/>
      <c r="H103" s="44"/>
    </row>
    <row r="104" spans="1:8" ht="13.5" thickBot="1">
      <c r="A104" s="113"/>
      <c r="B104" s="67"/>
      <c r="C104" s="67" t="s">
        <v>87</v>
      </c>
      <c r="D104" s="68"/>
      <c r="E104" s="69"/>
      <c r="F104" s="70"/>
      <c r="G104" s="71">
        <f>SUM(G11:G103)</f>
        <v>219599.25000000006</v>
      </c>
      <c r="H104" s="79">
        <f>SUM(H11:H103)</f>
        <v>219599.25</v>
      </c>
    </row>
    <row r="105" spans="5:8" ht="12.75">
      <c r="E105" s="4"/>
      <c r="F105" s="5"/>
      <c r="G105" s="5"/>
      <c r="H105" s="72"/>
    </row>
    <row r="106" spans="1:7" ht="12.75">
      <c r="A106" s="1" t="s">
        <v>2</v>
      </c>
      <c r="B106" s="1"/>
      <c r="C106" s="1"/>
      <c r="D106" s="3" t="s">
        <v>90</v>
      </c>
      <c r="F106" s="94"/>
      <c r="G106" s="30"/>
    </row>
    <row r="107" spans="1:8" ht="12.75">
      <c r="A107" s="1" t="s">
        <v>1</v>
      </c>
      <c r="B107" s="1"/>
      <c r="C107" s="1"/>
      <c r="F107" s="94"/>
      <c r="G107" s="30"/>
      <c r="H107" s="30"/>
    </row>
    <row r="108" spans="1:8" ht="12.75">
      <c r="A108" s="1"/>
      <c r="B108" s="1"/>
      <c r="C108" s="1"/>
      <c r="F108" s="94"/>
      <c r="G108" s="30"/>
      <c r="H108" s="30"/>
    </row>
    <row r="110" spans="1:8" ht="12.75">
      <c r="A110" s="4"/>
      <c r="B110" s="7"/>
      <c r="C110" s="8"/>
      <c r="D110" s="8" t="s">
        <v>495</v>
      </c>
      <c r="E110" s="8"/>
      <c r="F110" s="94"/>
      <c r="G110" s="5"/>
      <c r="H110" s="72"/>
    </row>
    <row r="111" spans="1:8" ht="12.75">
      <c r="A111" s="4"/>
      <c r="B111" s="7"/>
      <c r="C111" s="8"/>
      <c r="D111" s="8" t="s">
        <v>490</v>
      </c>
      <c r="E111" s="8"/>
      <c r="G111" s="5"/>
      <c r="H111" s="72"/>
    </row>
    <row r="112" spans="2:8" ht="12.75">
      <c r="B112" s="9"/>
      <c r="E112" s="4"/>
      <c r="F112" s="5"/>
      <c r="G112" s="5" t="s">
        <v>314</v>
      </c>
      <c r="H112" s="72"/>
    </row>
    <row r="113" spans="2:8" ht="13.5" thickBot="1">
      <c r="B113" s="2" t="s">
        <v>95</v>
      </c>
      <c r="C113" s="1"/>
      <c r="D113" s="4" t="s">
        <v>119</v>
      </c>
      <c r="E113" s="4"/>
      <c r="F113" s="94"/>
      <c r="G113" s="5"/>
      <c r="H113" s="72"/>
    </row>
    <row r="114" spans="1:8" ht="27.75" customHeight="1" thickBot="1">
      <c r="A114" s="10" t="s">
        <v>4</v>
      </c>
      <c r="B114" s="73" t="s">
        <v>91</v>
      </c>
      <c r="C114" s="10" t="s">
        <v>92</v>
      </c>
      <c r="D114" s="11" t="s">
        <v>6</v>
      </c>
      <c r="E114" s="12" t="s">
        <v>7</v>
      </c>
      <c r="F114" s="136" t="s">
        <v>8</v>
      </c>
      <c r="G114" s="14" t="s">
        <v>9</v>
      </c>
      <c r="H114" s="15" t="s">
        <v>10</v>
      </c>
    </row>
    <row r="115" spans="1:8" ht="12.75">
      <c r="A115" s="29"/>
      <c r="B115" s="22" t="s">
        <v>492</v>
      </c>
      <c r="C115" s="27" t="s">
        <v>104</v>
      </c>
      <c r="D115" s="17"/>
      <c r="E115" s="29"/>
      <c r="F115" s="25" t="s">
        <v>438</v>
      </c>
      <c r="G115" s="28">
        <f>6350.33+38366.73</f>
        <v>44717.060000000005</v>
      </c>
      <c r="H115" s="26">
        <f>G115</f>
        <v>44717.060000000005</v>
      </c>
    </row>
    <row r="116" spans="1:8" ht="12.75">
      <c r="A116" s="53"/>
      <c r="B116" s="36"/>
      <c r="C116" s="33"/>
      <c r="D116" s="34"/>
      <c r="E116" s="35"/>
      <c r="F116" s="32"/>
      <c r="G116" s="28"/>
      <c r="H116" s="44"/>
    </row>
    <row r="117" spans="1:8" ht="13.5" thickBot="1">
      <c r="A117" s="64"/>
      <c r="B117" s="36"/>
      <c r="C117" s="33"/>
      <c r="D117" s="34"/>
      <c r="E117" s="35"/>
      <c r="F117" s="62"/>
      <c r="G117" s="81"/>
      <c r="H117" s="44"/>
    </row>
    <row r="118" spans="1:8" ht="13.5" thickBot="1">
      <c r="A118" s="75" t="s">
        <v>90</v>
      </c>
      <c r="B118" s="76"/>
      <c r="C118" s="77"/>
      <c r="D118" s="78"/>
      <c r="E118" s="137"/>
      <c r="F118" s="132"/>
      <c r="G118" s="138">
        <f>SUM(G115:G117)</f>
        <v>44717.060000000005</v>
      </c>
      <c r="H118" s="79">
        <f>SUM(H115:H117)</f>
        <v>44717.060000000005</v>
      </c>
    </row>
    <row r="121" spans="4:8" ht="12.75">
      <c r="D121" s="5" t="s">
        <v>88</v>
      </c>
      <c r="G121" s="30" t="s">
        <v>131</v>
      </c>
      <c r="H121" s="30">
        <f>H118</f>
        <v>44717.060000000005</v>
      </c>
    </row>
    <row r="122" spans="4:8" ht="12.75">
      <c r="D122" s="5" t="s">
        <v>89</v>
      </c>
      <c r="G122" s="30" t="s">
        <v>132</v>
      </c>
      <c r="H122" s="30">
        <f>H121+H104</f>
        <v>264316.31</v>
      </c>
    </row>
    <row r="123" ht="12.75">
      <c r="D123"/>
    </row>
    <row r="124" spans="3:4" ht="12.75">
      <c r="C124" s="4"/>
      <c r="D124" s="80"/>
    </row>
    <row r="125" spans="3:5" ht="12.75">
      <c r="C125" s="4"/>
      <c r="E125" s="1"/>
    </row>
    <row r="126" ht="12.75">
      <c r="E126" s="1"/>
    </row>
    <row r="127" spans="5:7" ht="12.75">
      <c r="E127" s="1"/>
      <c r="F127" s="201"/>
      <c r="G127" s="30"/>
    </row>
    <row r="128" spans="6:7" ht="12.75">
      <c r="F128" s="201"/>
      <c r="G128" s="30"/>
    </row>
    <row r="129" spans="6:7" ht="12.75">
      <c r="F129" s="4"/>
      <c r="G129" s="1"/>
    </row>
    <row r="131" ht="12.75">
      <c r="F131" s="5"/>
    </row>
    <row r="132" ht="12.75">
      <c r="F132" s="5"/>
    </row>
    <row r="133" spans="6:7" ht="15">
      <c r="F133" s="209"/>
      <c r="G133" s="183"/>
    </row>
    <row r="134" spans="5:6" ht="12.75">
      <c r="E134" s="4"/>
      <c r="F134" s="80"/>
    </row>
    <row r="135" ht="12.75">
      <c r="E135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4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5.8515625" style="3" customWidth="1"/>
    <col min="4" max="4" width="23.140625" style="3" customWidth="1"/>
    <col min="5" max="5" width="17.7109375" style="3" customWidth="1"/>
    <col min="6" max="6" width="18.7109375" style="3" customWidth="1"/>
    <col min="7" max="7" width="16.421875" style="3" customWidth="1"/>
    <col min="8" max="8" width="14.8515625" style="3" customWidth="1"/>
    <col min="9" max="9" width="10.140625" style="3" bestFit="1" customWidth="1"/>
    <col min="10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536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121</v>
      </c>
      <c r="E6" s="95"/>
      <c r="G6" s="5"/>
      <c r="H6" s="6"/>
    </row>
    <row r="7" spans="1:8" ht="12.75">
      <c r="A7" s="4"/>
      <c r="B7" s="4"/>
      <c r="C7" s="8"/>
      <c r="D7" s="8" t="s">
        <v>490</v>
      </c>
      <c r="E7" s="8"/>
      <c r="G7" s="5"/>
      <c r="H7" s="6"/>
    </row>
    <row r="8" spans="2:8" ht="12.75">
      <c r="B8" s="1" t="s">
        <v>95</v>
      </c>
      <c r="C8" s="1"/>
      <c r="E8" s="4"/>
      <c r="F8" s="5"/>
      <c r="G8" s="5" t="s">
        <v>314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3" t="s">
        <v>4</v>
      </c>
      <c r="B10" s="84" t="s">
        <v>96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7">
        <v>1508</v>
      </c>
      <c r="C11" s="27" t="s">
        <v>21</v>
      </c>
      <c r="D11" s="17"/>
      <c r="E11" s="24"/>
      <c r="F11" s="25" t="s">
        <v>421</v>
      </c>
      <c r="G11" s="28">
        <v>266.03</v>
      </c>
      <c r="H11" s="26">
        <f>G11+G12+G13</f>
        <v>266.03</v>
      </c>
    </row>
    <row r="12" spans="1:8" ht="12.75">
      <c r="A12" s="21"/>
      <c r="B12" s="87"/>
      <c r="C12" s="23" t="s">
        <v>22</v>
      </c>
      <c r="D12" s="17"/>
      <c r="E12" s="24"/>
      <c r="F12" s="25"/>
      <c r="G12" s="28"/>
      <c r="H12" s="26"/>
    </row>
    <row r="13" spans="1:8" ht="12.75">
      <c r="A13" s="21"/>
      <c r="B13" s="87"/>
      <c r="C13" s="23"/>
      <c r="D13" s="17"/>
      <c r="E13" s="24"/>
      <c r="F13" s="25"/>
      <c r="G13" s="28"/>
      <c r="H13" s="26"/>
    </row>
    <row r="14" spans="1:8" ht="12.75">
      <c r="A14" s="21"/>
      <c r="B14" s="87">
        <v>1510</v>
      </c>
      <c r="C14" s="27" t="s">
        <v>24</v>
      </c>
      <c r="D14" s="17"/>
      <c r="E14" s="24"/>
      <c r="F14" s="25" t="s">
        <v>425</v>
      </c>
      <c r="G14" s="28">
        <v>1113.49</v>
      </c>
      <c r="H14" s="26">
        <f>G14+G15</f>
        <v>1113.49</v>
      </c>
    </row>
    <row r="15" spans="1:8" ht="12.75">
      <c r="A15" s="21"/>
      <c r="B15" s="87"/>
      <c r="C15" s="23" t="s">
        <v>15</v>
      </c>
      <c r="D15" s="17"/>
      <c r="E15" s="24"/>
      <c r="F15" s="25"/>
      <c r="G15" s="28"/>
      <c r="H15" s="26"/>
    </row>
    <row r="16" spans="1:8" ht="12.75">
      <c r="A16" s="21"/>
      <c r="B16" s="87"/>
      <c r="C16" s="23"/>
      <c r="D16" s="17"/>
      <c r="E16" s="24"/>
      <c r="F16" s="25"/>
      <c r="G16" s="28"/>
      <c r="H16" s="26"/>
    </row>
    <row r="17" spans="1:8" ht="12.75">
      <c r="A17" s="21"/>
      <c r="B17" s="87">
        <v>1512</v>
      </c>
      <c r="C17" s="27" t="s">
        <v>26</v>
      </c>
      <c r="D17" s="17"/>
      <c r="E17" s="24"/>
      <c r="F17" s="25" t="s">
        <v>426</v>
      </c>
      <c r="G17" s="28">
        <v>252.15</v>
      </c>
      <c r="H17" s="26">
        <f>G17+G18</f>
        <v>252.15</v>
      </c>
    </row>
    <row r="18" spans="1:8" ht="12.75">
      <c r="A18" s="21"/>
      <c r="B18" s="87"/>
      <c r="C18" s="23" t="s">
        <v>12</v>
      </c>
      <c r="D18" s="17"/>
      <c r="E18" s="24"/>
      <c r="F18" s="25"/>
      <c r="G18" s="28"/>
      <c r="H18" s="26"/>
    </row>
    <row r="19" spans="1:8" ht="12.75">
      <c r="A19" s="21"/>
      <c r="B19" s="87"/>
      <c r="C19" s="23"/>
      <c r="D19" s="17"/>
      <c r="E19" s="24"/>
      <c r="F19" s="25"/>
      <c r="G19" s="28"/>
      <c r="H19" s="26"/>
    </row>
    <row r="20" spans="1:8" ht="12.75">
      <c r="A20" s="21"/>
      <c r="B20" s="87">
        <v>1521</v>
      </c>
      <c r="C20" s="27" t="s">
        <v>38</v>
      </c>
      <c r="D20" s="17"/>
      <c r="E20" s="24"/>
      <c r="F20" s="25" t="s">
        <v>435</v>
      </c>
      <c r="G20" s="28">
        <v>1050.7</v>
      </c>
      <c r="H20" s="26">
        <f>G20+G21</f>
        <v>1050.7</v>
      </c>
    </row>
    <row r="21" spans="1:8" ht="12.75">
      <c r="A21" s="21"/>
      <c r="B21" s="64"/>
      <c r="C21" s="23" t="s">
        <v>12</v>
      </c>
      <c r="D21" s="17"/>
      <c r="E21" s="24"/>
      <c r="F21" s="25"/>
      <c r="G21" s="28"/>
      <c r="H21" s="26"/>
    </row>
    <row r="22" spans="1:8" ht="12.75">
      <c r="A22" s="21"/>
      <c r="B22" s="64"/>
      <c r="C22" s="33"/>
      <c r="D22" s="34"/>
      <c r="E22" s="35"/>
      <c r="F22" s="25"/>
      <c r="G22" s="28"/>
      <c r="H22" s="26"/>
    </row>
    <row r="23" spans="1:8" ht="12.75">
      <c r="A23" s="21"/>
      <c r="B23" s="89">
        <v>1523</v>
      </c>
      <c r="C23" s="27" t="s">
        <v>40</v>
      </c>
      <c r="D23" s="17"/>
      <c r="E23" s="24"/>
      <c r="F23" s="25" t="s">
        <v>437</v>
      </c>
      <c r="G23" s="28">
        <v>780.62</v>
      </c>
      <c r="H23" s="26">
        <f>G23+G24+G25</f>
        <v>780.62</v>
      </c>
    </row>
    <row r="24" spans="1:8" ht="12.75">
      <c r="A24" s="21"/>
      <c r="B24" s="87"/>
      <c r="C24" s="23" t="s">
        <v>13</v>
      </c>
      <c r="D24" s="17"/>
      <c r="E24" s="24"/>
      <c r="F24" s="25"/>
      <c r="G24" s="28"/>
      <c r="H24" s="26"/>
    </row>
    <row r="25" spans="1:8" ht="12.75">
      <c r="A25" s="21"/>
      <c r="B25" s="87"/>
      <c r="C25" s="23"/>
      <c r="D25" s="17"/>
      <c r="E25" s="24"/>
      <c r="F25" s="25"/>
      <c r="G25" s="28"/>
      <c r="H25" s="26"/>
    </row>
    <row r="26" spans="1:8" ht="12.75">
      <c r="A26" s="21"/>
      <c r="B26" s="89">
        <v>1526</v>
      </c>
      <c r="C26" s="27" t="s">
        <v>41</v>
      </c>
      <c r="D26" s="17"/>
      <c r="E26" s="24"/>
      <c r="F26" s="25"/>
      <c r="G26" s="28"/>
      <c r="H26" s="26">
        <f>G26+G27</f>
        <v>0</v>
      </c>
    </row>
    <row r="27" spans="1:8" ht="12.75">
      <c r="A27" s="21"/>
      <c r="B27" s="87"/>
      <c r="C27" s="23" t="s">
        <v>12</v>
      </c>
      <c r="D27" s="17"/>
      <c r="E27" s="24"/>
      <c r="F27" s="25"/>
      <c r="G27" s="28"/>
      <c r="H27" s="26"/>
    </row>
    <row r="28" spans="1:8" ht="12.75">
      <c r="A28" s="21"/>
      <c r="B28" s="87"/>
      <c r="C28" s="23"/>
      <c r="D28" s="17"/>
      <c r="E28" s="24"/>
      <c r="F28" s="25"/>
      <c r="G28" s="28"/>
      <c r="H28" s="26"/>
    </row>
    <row r="29" spans="1:8" ht="12.75">
      <c r="A29" s="21"/>
      <c r="B29" s="89">
        <v>1527</v>
      </c>
      <c r="C29" s="27" t="s">
        <v>42</v>
      </c>
      <c r="D29" s="17"/>
      <c r="E29" s="24"/>
      <c r="F29" s="25" t="s">
        <v>439</v>
      </c>
      <c r="G29" s="28">
        <v>215.48</v>
      </c>
      <c r="H29" s="26">
        <f>G29+G30+G31</f>
        <v>215.48</v>
      </c>
    </row>
    <row r="30" spans="1:8" ht="12.75">
      <c r="A30" s="21"/>
      <c r="B30" s="87"/>
      <c r="C30" s="23" t="s">
        <v>43</v>
      </c>
      <c r="D30" s="17"/>
      <c r="E30" s="24"/>
      <c r="F30" s="25"/>
      <c r="G30" s="28"/>
      <c r="H30" s="26"/>
    </row>
    <row r="31" spans="1:8" ht="12.75">
      <c r="A31" s="21"/>
      <c r="B31" s="87"/>
      <c r="C31" s="23"/>
      <c r="D31" s="17"/>
      <c r="E31" s="24"/>
      <c r="F31" s="25"/>
      <c r="G31" s="28"/>
      <c r="H31" s="26"/>
    </row>
    <row r="32" spans="1:9" ht="12.75">
      <c r="A32" s="21"/>
      <c r="B32" s="89">
        <v>1525</v>
      </c>
      <c r="C32" s="41" t="s">
        <v>47</v>
      </c>
      <c r="D32" s="17"/>
      <c r="E32" s="24"/>
      <c r="F32" s="25" t="s">
        <v>447</v>
      </c>
      <c r="G32" s="28">
        <v>16059.48</v>
      </c>
      <c r="H32" s="26">
        <f>G32+G33+G34</f>
        <v>16837.399999999998</v>
      </c>
      <c r="I32" s="1"/>
    </row>
    <row r="33" spans="1:8" ht="12.75">
      <c r="A33" s="21"/>
      <c r="B33" s="64"/>
      <c r="C33" s="42" t="s">
        <v>12</v>
      </c>
      <c r="D33" s="34"/>
      <c r="E33" s="35"/>
      <c r="F33" s="25" t="s">
        <v>496</v>
      </c>
      <c r="G33" s="28">
        <v>777.92</v>
      </c>
      <c r="H33" s="26"/>
    </row>
    <row r="34" spans="1:8" ht="12.75">
      <c r="A34" s="21"/>
      <c r="B34" s="64"/>
      <c r="C34" s="42"/>
      <c r="D34" s="34"/>
      <c r="E34" s="35"/>
      <c r="F34" s="25"/>
      <c r="G34" s="28"/>
      <c r="H34" s="26"/>
    </row>
    <row r="35" spans="1:8" ht="12.75">
      <c r="A35" s="21"/>
      <c r="B35" s="90">
        <v>1533</v>
      </c>
      <c r="C35" s="43" t="s">
        <v>48</v>
      </c>
      <c r="D35" s="17"/>
      <c r="E35" s="24"/>
      <c r="F35" s="25" t="s">
        <v>448</v>
      </c>
      <c r="G35" s="28">
        <v>219.39</v>
      </c>
      <c r="H35" s="26">
        <f>G35+G36+G37</f>
        <v>219.39</v>
      </c>
    </row>
    <row r="36" spans="1:8" ht="12.75">
      <c r="A36" s="21"/>
      <c r="B36" s="64"/>
      <c r="C36" s="42" t="s">
        <v>12</v>
      </c>
      <c r="D36" s="34"/>
      <c r="E36" s="35"/>
      <c r="F36" s="25"/>
      <c r="G36" s="28"/>
      <c r="H36" s="26"/>
    </row>
    <row r="37" spans="1:8" ht="12" customHeight="1">
      <c r="A37" s="21"/>
      <c r="B37" s="64"/>
      <c r="C37" s="42"/>
      <c r="D37" s="34"/>
      <c r="E37" s="35"/>
      <c r="F37" s="25"/>
      <c r="G37" s="28"/>
      <c r="H37" s="101"/>
    </row>
    <row r="38" spans="1:8" ht="12.75">
      <c r="A38" s="21"/>
      <c r="B38" s="90">
        <v>1534</v>
      </c>
      <c r="C38" s="43" t="s">
        <v>50</v>
      </c>
      <c r="D38" s="17"/>
      <c r="E38" s="24"/>
      <c r="F38" s="25" t="s">
        <v>450</v>
      </c>
      <c r="G38" s="28">
        <v>7651.97</v>
      </c>
      <c r="H38" s="26">
        <f>G38+G39</f>
        <v>7651.97</v>
      </c>
    </row>
    <row r="39" spans="1:8" ht="12.75">
      <c r="A39" s="21"/>
      <c r="B39" s="87"/>
      <c r="C39" s="45" t="s">
        <v>12</v>
      </c>
      <c r="D39" s="17"/>
      <c r="E39" s="24"/>
      <c r="F39" s="25"/>
      <c r="G39" s="28"/>
      <c r="H39" s="26"/>
    </row>
    <row r="40" spans="1:8" ht="12.75">
      <c r="A40" s="21"/>
      <c r="B40" s="87"/>
      <c r="C40" s="45"/>
      <c r="D40" s="17"/>
      <c r="E40" s="24"/>
      <c r="F40" s="25"/>
      <c r="G40" s="28"/>
      <c r="H40" s="26"/>
    </row>
    <row r="41" spans="1:8" ht="12.75">
      <c r="A41" s="21"/>
      <c r="B41" s="87"/>
      <c r="C41" s="45"/>
      <c r="D41" s="17"/>
      <c r="E41" s="24"/>
      <c r="F41" s="25"/>
      <c r="G41" s="28"/>
      <c r="H41" s="26"/>
    </row>
    <row r="42" spans="1:8" ht="12.75">
      <c r="A42" s="21"/>
      <c r="B42" s="87"/>
      <c r="C42" s="45"/>
      <c r="D42" s="17"/>
      <c r="E42" s="24"/>
      <c r="F42" s="25"/>
      <c r="G42" s="28"/>
      <c r="H42" s="26"/>
    </row>
    <row r="43" spans="1:8" ht="12.75">
      <c r="A43" s="21"/>
      <c r="B43" s="91">
        <v>1537</v>
      </c>
      <c r="C43" s="46" t="s">
        <v>51</v>
      </c>
      <c r="D43" s="47"/>
      <c r="E43" s="48"/>
      <c r="F43" s="25" t="s">
        <v>451</v>
      </c>
      <c r="G43" s="28">
        <v>1007.08</v>
      </c>
      <c r="H43" s="26">
        <f>G43+G44+G45+G46</f>
        <v>2285.16</v>
      </c>
    </row>
    <row r="44" spans="1:9" ht="12.75">
      <c r="A44" s="21"/>
      <c r="B44" s="92"/>
      <c r="C44" s="50" t="s">
        <v>52</v>
      </c>
      <c r="D44" s="47"/>
      <c r="E44" s="48"/>
      <c r="F44" s="25" t="s">
        <v>452</v>
      </c>
      <c r="G44" s="28">
        <v>289.37</v>
      </c>
      <c r="H44" s="26"/>
      <c r="I44" s="1"/>
    </row>
    <row r="45" spans="1:8" ht="12.75">
      <c r="A45" s="21"/>
      <c r="B45" s="92"/>
      <c r="C45" s="50"/>
      <c r="D45" s="47"/>
      <c r="E45" s="48"/>
      <c r="F45" s="25" t="s">
        <v>453</v>
      </c>
      <c r="G45" s="28">
        <v>329.31</v>
      </c>
      <c r="H45" s="26"/>
    </row>
    <row r="46" spans="1:8" ht="12.75">
      <c r="A46" s="21"/>
      <c r="B46" s="92"/>
      <c r="C46" s="50"/>
      <c r="D46" s="47"/>
      <c r="E46" s="48"/>
      <c r="F46" s="25" t="s">
        <v>454</v>
      </c>
      <c r="G46" s="28">
        <v>659.4</v>
      </c>
      <c r="H46" s="26"/>
    </row>
    <row r="47" spans="1:8" ht="12.75">
      <c r="A47" s="21"/>
      <c r="B47" s="92"/>
      <c r="C47" s="50"/>
      <c r="D47" s="47"/>
      <c r="E47" s="48"/>
      <c r="F47" s="25"/>
      <c r="G47" s="28"/>
      <c r="H47" s="26"/>
    </row>
    <row r="48" spans="1:9" ht="12.75">
      <c r="A48" s="21"/>
      <c r="B48" s="64">
        <v>1545</v>
      </c>
      <c r="C48" s="52" t="s">
        <v>63</v>
      </c>
      <c r="D48" s="34"/>
      <c r="E48" s="35"/>
      <c r="F48" s="54" t="s">
        <v>465</v>
      </c>
      <c r="G48" s="81">
        <v>3042.63</v>
      </c>
      <c r="H48" s="44">
        <f>G48+G49+G50</f>
        <v>3042.63</v>
      </c>
      <c r="I48" s="1"/>
    </row>
    <row r="49" spans="1:8" ht="12.75">
      <c r="A49" s="21"/>
      <c r="B49" s="64"/>
      <c r="C49" s="52" t="s">
        <v>54</v>
      </c>
      <c r="D49" s="34"/>
      <c r="E49" s="35"/>
      <c r="F49" s="54"/>
      <c r="G49" s="81"/>
      <c r="H49" s="44"/>
    </row>
    <row r="50" spans="1:8" ht="12.75">
      <c r="A50" s="21"/>
      <c r="B50" s="64"/>
      <c r="C50" s="52"/>
      <c r="D50" s="34"/>
      <c r="E50" s="35"/>
      <c r="F50" s="54"/>
      <c r="G50" s="81"/>
      <c r="H50" s="44"/>
    </row>
    <row r="51" spans="1:8" ht="12.75">
      <c r="A51" s="21"/>
      <c r="B51" s="64">
        <v>1548</v>
      </c>
      <c r="C51" s="52" t="s">
        <v>68</v>
      </c>
      <c r="D51" s="34"/>
      <c r="E51" s="35"/>
      <c r="F51" s="54" t="s">
        <v>470</v>
      </c>
      <c r="G51" s="81">
        <v>112.05</v>
      </c>
      <c r="H51" s="44">
        <f>G51+G52+G53</f>
        <v>112.05</v>
      </c>
    </row>
    <row r="52" spans="1:8" ht="12.75">
      <c r="A52" s="21"/>
      <c r="B52" s="64"/>
      <c r="C52" s="52" t="s">
        <v>12</v>
      </c>
      <c r="D52" s="34"/>
      <c r="E52" s="35"/>
      <c r="F52" s="54"/>
      <c r="G52" s="81"/>
      <c r="H52" s="44"/>
    </row>
    <row r="53" spans="1:8" ht="12.75">
      <c r="A53" s="21"/>
      <c r="B53" s="64"/>
      <c r="C53" s="52"/>
      <c r="D53" s="34"/>
      <c r="E53" s="35"/>
      <c r="F53" s="54"/>
      <c r="G53" s="81"/>
      <c r="H53" s="44"/>
    </row>
    <row r="54" spans="1:8" ht="12.75">
      <c r="A54" s="21"/>
      <c r="B54" s="93">
        <v>1549</v>
      </c>
      <c r="C54" s="55" t="s">
        <v>69</v>
      </c>
      <c r="D54" s="56"/>
      <c r="E54" s="57"/>
      <c r="F54" s="54" t="s">
        <v>472</v>
      </c>
      <c r="G54" s="81">
        <v>316.12</v>
      </c>
      <c r="H54" s="44">
        <f>G54+G55+G56</f>
        <v>316.12</v>
      </c>
    </row>
    <row r="55" spans="1:8" ht="12.75">
      <c r="A55" s="21"/>
      <c r="B55" s="93"/>
      <c r="C55" s="55" t="s">
        <v>12</v>
      </c>
      <c r="D55" s="56"/>
      <c r="E55" s="57"/>
      <c r="F55" s="54"/>
      <c r="G55" s="81"/>
      <c r="H55" s="44"/>
    </row>
    <row r="56" spans="1:8" ht="12.75">
      <c r="A56" s="21"/>
      <c r="B56" s="93"/>
      <c r="C56" s="55"/>
      <c r="D56" s="56"/>
      <c r="E56" s="57"/>
      <c r="F56" s="54"/>
      <c r="G56" s="81"/>
      <c r="H56" s="44"/>
    </row>
    <row r="57" spans="1:8" ht="12.75">
      <c r="A57" s="21"/>
      <c r="B57" s="64">
        <v>1552</v>
      </c>
      <c r="C57" s="52" t="s">
        <v>72</v>
      </c>
      <c r="D57" s="58"/>
      <c r="E57" s="35"/>
      <c r="F57" s="54" t="s">
        <v>474</v>
      </c>
      <c r="G57" s="81">
        <v>7890.18</v>
      </c>
      <c r="H57" s="44">
        <f>G57+G58</f>
        <v>7890.18</v>
      </c>
    </row>
    <row r="58" spans="1:8" ht="12.75">
      <c r="A58" s="21"/>
      <c r="B58" s="64"/>
      <c r="C58" s="52" t="s">
        <v>12</v>
      </c>
      <c r="D58" s="29"/>
      <c r="E58" s="35"/>
      <c r="F58" s="54"/>
      <c r="G58" s="81"/>
      <c r="H58" s="44"/>
    </row>
    <row r="59" spans="1:8" ht="12.75">
      <c r="A59" s="21"/>
      <c r="B59" s="64"/>
      <c r="C59" s="52"/>
      <c r="D59" s="29"/>
      <c r="E59" s="35"/>
      <c r="F59" s="54"/>
      <c r="G59" s="81"/>
      <c r="H59" s="44"/>
    </row>
    <row r="60" spans="1:8" ht="12.75">
      <c r="A60" s="21"/>
      <c r="B60" s="64">
        <v>1553</v>
      </c>
      <c r="C60" s="59" t="s">
        <v>73</v>
      </c>
      <c r="D60" s="60"/>
      <c r="E60" s="35"/>
      <c r="F60" s="54" t="s">
        <v>475</v>
      </c>
      <c r="G60" s="81">
        <v>30780.98</v>
      </c>
      <c r="H60" s="44">
        <f>G60+G61</f>
        <v>30780.98</v>
      </c>
    </row>
    <row r="61" spans="1:8" ht="12.75">
      <c r="A61" s="21"/>
      <c r="B61" s="64"/>
      <c r="C61" s="59" t="s">
        <v>12</v>
      </c>
      <c r="D61" s="29"/>
      <c r="E61" s="35"/>
      <c r="F61" s="54"/>
      <c r="G61" s="81"/>
      <c r="H61" s="44"/>
    </row>
    <row r="62" spans="1:8" ht="12.75">
      <c r="A62" s="21"/>
      <c r="B62" s="64"/>
      <c r="C62" s="59"/>
      <c r="D62" s="29"/>
      <c r="E62" s="35"/>
      <c r="F62" s="54"/>
      <c r="G62" s="81"/>
      <c r="H62" s="44"/>
    </row>
    <row r="63" spans="1:8" ht="12.75">
      <c r="A63" s="21"/>
      <c r="B63" s="64">
        <v>1554</v>
      </c>
      <c r="C63" s="59" t="s">
        <v>0</v>
      </c>
      <c r="D63" s="29"/>
      <c r="E63" s="35"/>
      <c r="F63" s="54" t="s">
        <v>476</v>
      </c>
      <c r="G63" s="81">
        <v>8967.4</v>
      </c>
      <c r="H63" s="44">
        <f>G63+G64</f>
        <v>8967.4</v>
      </c>
    </row>
    <row r="64" spans="1:8" ht="12.75">
      <c r="A64" s="21"/>
      <c r="B64" s="64"/>
      <c r="C64" s="59" t="s">
        <v>74</v>
      </c>
      <c r="D64" s="29"/>
      <c r="E64" s="35"/>
      <c r="F64" s="54"/>
      <c r="G64" s="81"/>
      <c r="H64" s="44"/>
    </row>
    <row r="65" spans="1:8" ht="12.75">
      <c r="A65" s="21"/>
      <c r="B65" s="64"/>
      <c r="C65" s="59"/>
      <c r="D65" s="29"/>
      <c r="E65" s="35"/>
      <c r="F65" s="54"/>
      <c r="G65" s="81"/>
      <c r="H65" s="44"/>
    </row>
    <row r="66" spans="1:8" ht="12.75">
      <c r="A66" s="21"/>
      <c r="B66" s="64">
        <v>1855</v>
      </c>
      <c r="C66" s="59" t="s">
        <v>75</v>
      </c>
      <c r="D66" s="29"/>
      <c r="E66" s="35"/>
      <c r="F66" s="54" t="s">
        <v>477</v>
      </c>
      <c r="G66" s="81">
        <v>154.91</v>
      </c>
      <c r="H66" s="44">
        <f>G66+G67</f>
        <v>154.91</v>
      </c>
    </row>
    <row r="67" spans="1:8" ht="12.75">
      <c r="A67" s="21"/>
      <c r="B67" s="64"/>
      <c r="C67" s="59" t="s">
        <v>12</v>
      </c>
      <c r="D67" s="29"/>
      <c r="E67" s="35"/>
      <c r="F67" s="54"/>
      <c r="G67" s="81"/>
      <c r="H67" s="44"/>
    </row>
    <row r="68" spans="1:8" ht="12.75">
      <c r="A68" s="21"/>
      <c r="B68" s="64"/>
      <c r="C68" s="59"/>
      <c r="D68" s="29"/>
      <c r="E68" s="35"/>
      <c r="F68" s="54"/>
      <c r="G68" s="81"/>
      <c r="H68" s="44"/>
    </row>
    <row r="69" spans="1:8" ht="12.75">
      <c r="A69" s="21"/>
      <c r="B69" s="64">
        <v>1856</v>
      </c>
      <c r="C69" s="59" t="s">
        <v>76</v>
      </c>
      <c r="D69" s="8"/>
      <c r="E69" s="35"/>
      <c r="F69" s="54" t="s">
        <v>478</v>
      </c>
      <c r="G69" s="81">
        <v>584.99</v>
      </c>
      <c r="H69" s="44">
        <f>G69+G70+G71</f>
        <v>584.99</v>
      </c>
    </row>
    <row r="70" spans="1:8" ht="12.75">
      <c r="A70" s="21"/>
      <c r="B70" s="64"/>
      <c r="C70" s="59" t="s">
        <v>12</v>
      </c>
      <c r="D70" s="29"/>
      <c r="E70" s="35"/>
      <c r="F70" s="54"/>
      <c r="G70" s="81"/>
      <c r="H70" s="44"/>
    </row>
    <row r="71" spans="1:8" ht="12.75">
      <c r="A71" s="21"/>
      <c r="B71" s="64"/>
      <c r="C71" s="59"/>
      <c r="D71" s="29"/>
      <c r="E71" s="35"/>
      <c r="F71" s="54"/>
      <c r="G71" s="81"/>
      <c r="H71" s="44"/>
    </row>
    <row r="72" spans="1:8" ht="12.75">
      <c r="A72" s="21"/>
      <c r="B72" s="64">
        <v>3123</v>
      </c>
      <c r="C72" s="59" t="s">
        <v>81</v>
      </c>
      <c r="D72" s="61"/>
      <c r="E72" s="35"/>
      <c r="F72" s="54" t="s">
        <v>485</v>
      </c>
      <c r="G72" s="81">
        <v>93.65</v>
      </c>
      <c r="H72" s="44">
        <f>G72+G73</f>
        <v>93.65</v>
      </c>
    </row>
    <row r="73" spans="1:8" ht="12.75">
      <c r="A73" s="21"/>
      <c r="B73" s="64"/>
      <c r="C73" s="59" t="s">
        <v>82</v>
      </c>
      <c r="D73" s="8"/>
      <c r="E73" s="35"/>
      <c r="F73" s="54"/>
      <c r="G73" s="81"/>
      <c r="H73" s="44"/>
    </row>
    <row r="74" spans="1:8" ht="12.75">
      <c r="A74" s="21"/>
      <c r="B74" s="64"/>
      <c r="C74" s="59"/>
      <c r="D74" s="61"/>
      <c r="E74" s="35"/>
      <c r="F74" s="54"/>
      <c r="G74" s="81"/>
      <c r="H74" s="44"/>
    </row>
    <row r="75" spans="1:8" ht="12.75">
      <c r="A75" s="21"/>
      <c r="B75" s="64">
        <v>3537</v>
      </c>
      <c r="C75" s="59" t="s">
        <v>110</v>
      </c>
      <c r="D75" s="34"/>
      <c r="E75" s="35"/>
      <c r="F75" s="54" t="s">
        <v>487</v>
      </c>
      <c r="G75" s="81">
        <v>93.65</v>
      </c>
      <c r="H75" s="44">
        <f>G75+G76</f>
        <v>93.65</v>
      </c>
    </row>
    <row r="76" spans="1:8" ht="12.75">
      <c r="A76" s="21"/>
      <c r="B76" s="64"/>
      <c r="C76" s="59" t="s">
        <v>111</v>
      </c>
      <c r="D76" s="34"/>
      <c r="E76" s="35"/>
      <c r="F76" s="54"/>
      <c r="G76" s="81"/>
      <c r="H76" s="44"/>
    </row>
    <row r="77" spans="1:8" ht="13.5" thickBot="1">
      <c r="A77" s="21"/>
      <c r="B77" s="64"/>
      <c r="C77" s="59"/>
      <c r="D77" s="17"/>
      <c r="E77" s="35"/>
      <c r="F77" s="54"/>
      <c r="G77" s="81"/>
      <c r="H77" s="44"/>
    </row>
    <row r="78" spans="1:8" ht="13.5" thickBot="1">
      <c r="A78" s="113"/>
      <c r="B78" s="67"/>
      <c r="C78" s="67" t="s">
        <v>87</v>
      </c>
      <c r="D78" s="68"/>
      <c r="E78" s="69"/>
      <c r="F78" s="70"/>
      <c r="G78" s="71">
        <f>SUM(G11:G77)</f>
        <v>82708.95</v>
      </c>
      <c r="H78" s="79">
        <f>SUM(H11:H77)</f>
        <v>82708.95</v>
      </c>
    </row>
    <row r="79" spans="5:8" ht="12.75">
      <c r="E79" s="4"/>
      <c r="F79" s="5"/>
      <c r="G79" s="5"/>
      <c r="H79" s="72"/>
    </row>
    <row r="80" spans="1:7" ht="12.75">
      <c r="A80" s="1" t="s">
        <v>2</v>
      </c>
      <c r="B80" s="1"/>
      <c r="C80" s="1"/>
      <c r="D80" s="3" t="s">
        <v>90</v>
      </c>
      <c r="F80" s="94"/>
      <c r="G80" s="30"/>
    </row>
    <row r="81" spans="1:8" ht="12.75">
      <c r="A81" s="1" t="s">
        <v>1</v>
      </c>
      <c r="B81" s="1"/>
      <c r="C81" s="1"/>
      <c r="F81" s="94"/>
      <c r="G81" s="30"/>
      <c r="H81" s="30"/>
    </row>
    <row r="82" spans="1:8" ht="12.75">
      <c r="A82" s="1"/>
      <c r="B82" s="1"/>
      <c r="C82" s="1"/>
      <c r="F82" s="94"/>
      <c r="G82" s="30"/>
      <c r="H82" s="30"/>
    </row>
    <row r="83" spans="1:8" ht="12.75">
      <c r="A83" s="4"/>
      <c r="B83" s="7"/>
      <c r="C83" s="8"/>
      <c r="D83" s="8" t="s">
        <v>497</v>
      </c>
      <c r="E83" s="8"/>
      <c r="F83" s="94"/>
      <c r="G83" s="5"/>
      <c r="H83" s="72"/>
    </row>
    <row r="84" spans="1:8" ht="12.75">
      <c r="A84" s="4"/>
      <c r="B84" s="7"/>
      <c r="C84" s="8"/>
      <c r="D84" s="8" t="s">
        <v>490</v>
      </c>
      <c r="E84" s="8"/>
      <c r="F84" s="94"/>
      <c r="G84" s="5"/>
      <c r="H84" s="72"/>
    </row>
    <row r="85" spans="2:8" ht="12.75">
      <c r="B85" s="9"/>
      <c r="E85" s="4"/>
      <c r="F85" s="94"/>
      <c r="G85" s="5" t="s">
        <v>144</v>
      </c>
      <c r="H85" s="72"/>
    </row>
    <row r="86" spans="2:8" ht="13.5" thickBot="1">
      <c r="B86" s="2" t="s">
        <v>95</v>
      </c>
      <c r="C86" s="1"/>
      <c r="D86" s="4" t="s">
        <v>119</v>
      </c>
      <c r="E86" s="4"/>
      <c r="F86" s="94"/>
      <c r="G86" s="5"/>
      <c r="H86" s="72"/>
    </row>
    <row r="87" spans="1:8" ht="27.75" customHeight="1" thickBot="1">
      <c r="A87" s="10" t="s">
        <v>4</v>
      </c>
      <c r="B87" s="73" t="s">
        <v>91</v>
      </c>
      <c r="C87" s="10" t="s">
        <v>92</v>
      </c>
      <c r="D87" s="11" t="s">
        <v>6</v>
      </c>
      <c r="E87" s="12" t="s">
        <v>7</v>
      </c>
      <c r="F87" s="136" t="s">
        <v>8</v>
      </c>
      <c r="G87" s="14" t="s">
        <v>9</v>
      </c>
      <c r="H87" s="15" t="s">
        <v>10</v>
      </c>
    </row>
    <row r="88" spans="1:8" ht="12.75">
      <c r="A88" s="29"/>
      <c r="B88" s="22" t="s">
        <v>492</v>
      </c>
      <c r="C88" s="27" t="s">
        <v>104</v>
      </c>
      <c r="D88" s="17"/>
      <c r="E88" s="29"/>
      <c r="F88" s="25" t="s">
        <v>438</v>
      </c>
      <c r="G88" s="28">
        <v>92110.25</v>
      </c>
      <c r="H88" s="26">
        <f>G88</f>
        <v>92110.25</v>
      </c>
    </row>
    <row r="89" spans="1:8" ht="12.75">
      <c r="A89" s="53"/>
      <c r="B89" s="36"/>
      <c r="C89" s="33"/>
      <c r="D89" s="34"/>
      <c r="E89" s="35"/>
      <c r="F89" s="32"/>
      <c r="G89" s="28"/>
      <c r="H89" s="44"/>
    </row>
    <row r="90" spans="1:8" ht="13.5" thickBot="1">
      <c r="A90" s="64"/>
      <c r="B90" s="36"/>
      <c r="C90" s="33"/>
      <c r="D90" s="34"/>
      <c r="E90" s="35"/>
      <c r="F90" s="62"/>
      <c r="G90" s="81"/>
      <c r="H90" s="44"/>
    </row>
    <row r="91" spans="1:8" ht="13.5" thickBot="1">
      <c r="A91" s="75" t="s">
        <v>90</v>
      </c>
      <c r="B91" s="76"/>
      <c r="C91" s="77"/>
      <c r="D91" s="78"/>
      <c r="E91" s="137"/>
      <c r="F91" s="132"/>
      <c r="G91" s="138">
        <f>SUM(G88:G90)</f>
        <v>92110.25</v>
      </c>
      <c r="H91" s="79">
        <f>SUM(H88:H90)</f>
        <v>92110.25</v>
      </c>
    </row>
    <row r="94" spans="4:8" ht="12.75">
      <c r="D94" s="5" t="s">
        <v>88</v>
      </c>
      <c r="G94" s="30" t="s">
        <v>131</v>
      </c>
      <c r="H94" s="30">
        <f>H91</f>
        <v>92110.25</v>
      </c>
    </row>
    <row r="95" spans="4:8" ht="12.75">
      <c r="D95" s="5" t="s">
        <v>89</v>
      </c>
      <c r="G95" s="30" t="s">
        <v>132</v>
      </c>
      <c r="H95" s="30">
        <f>H94+H78</f>
        <v>174819.2</v>
      </c>
    </row>
    <row r="96" ht="12.75">
      <c r="D96"/>
    </row>
    <row r="97" spans="3:8" ht="12.75">
      <c r="C97" s="4"/>
      <c r="D97" s="80"/>
      <c r="H97" s="30"/>
    </row>
    <row r="98" spans="3:5" ht="12.75">
      <c r="C98" s="4"/>
      <c r="E98" s="1"/>
    </row>
    <row r="99" ht="12.75">
      <c r="E99" s="1"/>
    </row>
    <row r="100" spans="5:7" ht="12.75">
      <c r="E100" s="1"/>
      <c r="F100" s="201"/>
      <c r="G100" s="30"/>
    </row>
    <row r="101" spans="6:7" ht="12.75">
      <c r="F101" s="201"/>
      <c r="G101" s="30"/>
    </row>
    <row r="102" spans="6:7" ht="12.75">
      <c r="F102" s="4"/>
      <c r="G102" s="1"/>
    </row>
    <row r="104" ht="12.75">
      <c r="F104" s="5"/>
    </row>
    <row r="105" ht="12.75">
      <c r="F105" s="5"/>
    </row>
    <row r="106" ht="12.75">
      <c r="F106"/>
    </row>
    <row r="107" spans="5:6" ht="12.75">
      <c r="E107" s="4"/>
      <c r="F107" s="80"/>
    </row>
    <row r="108" ht="12.75">
      <c r="E108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4" sqref="D4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17.421875" style="3" customWidth="1"/>
    <col min="4" max="4" width="21.8515625" style="3" customWidth="1"/>
    <col min="5" max="5" width="16.140625" style="3" customWidth="1"/>
    <col min="6" max="6" width="18.7109375" style="3" customWidth="1"/>
    <col min="7" max="7" width="16.421875" style="3" customWidth="1"/>
    <col min="8" max="8" width="14.8515625" style="3" customWidth="1"/>
    <col min="9" max="9" width="10.140625" style="3" bestFit="1" customWidth="1"/>
    <col min="10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536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139</v>
      </c>
      <c r="E6" s="95"/>
      <c r="G6" s="5"/>
      <c r="H6" s="6"/>
    </row>
    <row r="7" spans="1:8" ht="12.75">
      <c r="A7" s="4"/>
      <c r="B7" s="4"/>
      <c r="C7" s="8"/>
      <c r="D7" s="8" t="s">
        <v>490</v>
      </c>
      <c r="E7" s="8"/>
      <c r="G7" s="5"/>
      <c r="H7" s="6"/>
    </row>
    <row r="8" spans="2:8" ht="12.75">
      <c r="B8" s="1" t="s">
        <v>95</v>
      </c>
      <c r="C8" s="1"/>
      <c r="E8" s="4"/>
      <c r="F8" s="5"/>
      <c r="G8" s="5" t="s">
        <v>314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3" t="s">
        <v>4</v>
      </c>
      <c r="B10" s="84" t="s">
        <v>96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1"/>
      <c r="B11" s="85">
        <v>1503</v>
      </c>
      <c r="C11" s="16" t="s">
        <v>11</v>
      </c>
      <c r="D11" s="17"/>
      <c r="E11" s="18"/>
      <c r="F11" s="19" t="s">
        <v>345</v>
      </c>
      <c r="G11" s="86">
        <v>3039.91</v>
      </c>
      <c r="H11" s="20">
        <f>G11+G12+G13</f>
        <v>3039.91</v>
      </c>
    </row>
    <row r="12" spans="1:8" ht="12.75">
      <c r="A12" s="21"/>
      <c r="B12" s="87"/>
      <c r="C12" s="23" t="s">
        <v>12</v>
      </c>
      <c r="D12" s="17"/>
      <c r="E12" s="24"/>
      <c r="F12" s="25"/>
      <c r="G12" s="28"/>
      <c r="H12" s="26"/>
    </row>
    <row r="13" spans="1:8" ht="12.75">
      <c r="A13" s="21"/>
      <c r="B13" s="87"/>
      <c r="C13" s="23"/>
      <c r="D13" s="17"/>
      <c r="E13" s="24"/>
      <c r="F13" s="25"/>
      <c r="G13" s="28"/>
      <c r="H13" s="26"/>
    </row>
    <row r="14" spans="1:8" ht="12.75">
      <c r="A14" s="21"/>
      <c r="B14" s="87">
        <v>1510</v>
      </c>
      <c r="C14" s="27" t="s">
        <v>24</v>
      </c>
      <c r="D14" s="17"/>
      <c r="E14" s="24"/>
      <c r="F14" s="25" t="s">
        <v>425</v>
      </c>
      <c r="G14" s="28">
        <v>2675.4</v>
      </c>
      <c r="H14" s="26">
        <f>G14+G15</f>
        <v>2675.4</v>
      </c>
    </row>
    <row r="15" spans="1:8" ht="12.75">
      <c r="A15" s="21"/>
      <c r="B15" s="87"/>
      <c r="C15" s="23" t="s">
        <v>15</v>
      </c>
      <c r="D15" s="17"/>
      <c r="E15" s="24"/>
      <c r="F15" s="25"/>
      <c r="G15" s="28"/>
      <c r="H15" s="26"/>
    </row>
    <row r="16" spans="1:8" ht="12.75">
      <c r="A16" s="21"/>
      <c r="B16" s="87"/>
      <c r="C16" s="23"/>
      <c r="D16" s="17"/>
      <c r="E16" s="24"/>
      <c r="F16" s="25"/>
      <c r="G16" s="28"/>
      <c r="H16" s="26"/>
    </row>
    <row r="17" spans="1:8" ht="12.75">
      <c r="A17" s="21"/>
      <c r="B17" s="87">
        <v>1521</v>
      </c>
      <c r="C17" s="27" t="s">
        <v>38</v>
      </c>
      <c r="D17" s="17"/>
      <c r="E17" s="24"/>
      <c r="F17" s="25" t="s">
        <v>435</v>
      </c>
      <c r="G17" s="28">
        <v>667.76</v>
      </c>
      <c r="H17" s="26">
        <f>G17+G18</f>
        <v>667.76</v>
      </c>
    </row>
    <row r="18" spans="1:8" ht="12.75">
      <c r="A18" s="21"/>
      <c r="B18" s="64"/>
      <c r="C18" s="23" t="s">
        <v>12</v>
      </c>
      <c r="D18" s="17"/>
      <c r="E18" s="24"/>
      <c r="F18" s="25"/>
      <c r="G18" s="28"/>
      <c r="H18" s="26"/>
    </row>
    <row r="19" spans="1:8" ht="12.75">
      <c r="A19" s="21"/>
      <c r="B19" s="64"/>
      <c r="C19" s="33"/>
      <c r="D19" s="34"/>
      <c r="E19" s="35"/>
      <c r="F19" s="25"/>
      <c r="G19" s="28"/>
      <c r="H19" s="26"/>
    </row>
    <row r="20" spans="1:8" ht="12.75">
      <c r="A20" s="21"/>
      <c r="B20" s="89">
        <v>1527</v>
      </c>
      <c r="C20" s="27" t="s">
        <v>42</v>
      </c>
      <c r="D20" s="17"/>
      <c r="E20" s="24"/>
      <c r="F20" s="25" t="s">
        <v>439</v>
      </c>
      <c r="G20" s="28">
        <v>1012.94</v>
      </c>
      <c r="H20" s="26">
        <f>G20+G21+G22</f>
        <v>1012.94</v>
      </c>
    </row>
    <row r="21" spans="1:8" ht="12.75">
      <c r="A21" s="21"/>
      <c r="B21" s="87"/>
      <c r="C21" s="23" t="s">
        <v>43</v>
      </c>
      <c r="D21" s="17"/>
      <c r="E21" s="24"/>
      <c r="F21" s="25"/>
      <c r="G21" s="28"/>
      <c r="H21" s="26"/>
    </row>
    <row r="22" spans="1:8" ht="12.75">
      <c r="A22" s="21"/>
      <c r="B22" s="87"/>
      <c r="C22" s="23"/>
      <c r="D22" s="17"/>
      <c r="E22" s="24"/>
      <c r="F22" s="25"/>
      <c r="G22" s="28"/>
      <c r="H22" s="26"/>
    </row>
    <row r="23" spans="1:9" ht="12.75">
      <c r="A23" s="21"/>
      <c r="B23" s="89">
        <v>1525</v>
      </c>
      <c r="C23" s="41" t="s">
        <v>47</v>
      </c>
      <c r="D23" s="17"/>
      <c r="E23" s="24"/>
      <c r="F23" s="25" t="s">
        <v>447</v>
      </c>
      <c r="G23" s="28">
        <v>14911.53</v>
      </c>
      <c r="H23" s="26">
        <f>G23+G24+G25</f>
        <v>14922.130000000001</v>
      </c>
      <c r="I23" s="1"/>
    </row>
    <row r="24" spans="1:8" ht="12.75">
      <c r="A24" s="21"/>
      <c r="B24" s="64"/>
      <c r="C24" s="42" t="s">
        <v>12</v>
      </c>
      <c r="D24" s="34"/>
      <c r="E24" s="35"/>
      <c r="F24" s="25" t="s">
        <v>498</v>
      </c>
      <c r="G24" s="28">
        <v>10.6</v>
      </c>
      <c r="H24" s="26"/>
    </row>
    <row r="25" spans="1:8" ht="12.75">
      <c r="A25" s="21"/>
      <c r="B25" s="64"/>
      <c r="C25" s="42"/>
      <c r="D25" s="34"/>
      <c r="E25" s="35"/>
      <c r="F25" s="25"/>
      <c r="G25" s="28"/>
      <c r="H25" s="26"/>
    </row>
    <row r="26" spans="1:8" ht="12.75">
      <c r="A26" s="21"/>
      <c r="B26" s="210">
        <v>1537</v>
      </c>
      <c r="C26" s="46" t="s">
        <v>51</v>
      </c>
      <c r="D26" s="47"/>
      <c r="E26" s="48"/>
      <c r="F26" s="25" t="s">
        <v>451</v>
      </c>
      <c r="G26" s="28">
        <v>1767.76</v>
      </c>
      <c r="H26" s="26">
        <f>G26+G27</f>
        <v>2723.36</v>
      </c>
    </row>
    <row r="27" spans="1:9" ht="12.75">
      <c r="A27" s="21"/>
      <c r="B27" s="92"/>
      <c r="C27" s="50" t="s">
        <v>52</v>
      </c>
      <c r="D27" s="47"/>
      <c r="E27" s="48"/>
      <c r="F27" s="25" t="s">
        <v>453</v>
      </c>
      <c r="G27" s="28">
        <v>955.6</v>
      </c>
      <c r="H27" s="26"/>
      <c r="I27" s="1"/>
    </row>
    <row r="28" spans="1:8" ht="12.75">
      <c r="A28" s="21"/>
      <c r="B28" s="92"/>
      <c r="C28" s="50"/>
      <c r="D28" s="47"/>
      <c r="E28" s="48"/>
      <c r="F28" s="25"/>
      <c r="G28" s="28"/>
      <c r="H28" s="26"/>
    </row>
    <row r="29" spans="1:8" ht="12.75">
      <c r="A29" s="21"/>
      <c r="B29" s="87">
        <v>1543</v>
      </c>
      <c r="C29" s="43" t="s">
        <v>59</v>
      </c>
      <c r="D29" s="17"/>
      <c r="E29" s="24"/>
      <c r="F29" s="25" t="s">
        <v>461</v>
      </c>
      <c r="G29" s="28">
        <v>1008.5</v>
      </c>
      <c r="H29" s="26">
        <f>G29+G30</f>
        <v>1008.5</v>
      </c>
    </row>
    <row r="30" spans="1:8" ht="12.75">
      <c r="A30" s="21"/>
      <c r="B30" s="87"/>
      <c r="C30" s="43" t="s">
        <v>60</v>
      </c>
      <c r="D30" s="17"/>
      <c r="E30" s="24"/>
      <c r="F30" s="25"/>
      <c r="G30" s="28"/>
      <c r="H30" s="26"/>
    </row>
    <row r="31" spans="1:8" ht="13.5" thickBot="1">
      <c r="A31" s="21"/>
      <c r="B31" s="87"/>
      <c r="C31" s="43"/>
      <c r="D31" s="17"/>
      <c r="E31" s="24"/>
      <c r="F31" s="25"/>
      <c r="G31" s="28"/>
      <c r="H31" s="26"/>
    </row>
    <row r="32" spans="1:8" ht="18.75" customHeight="1" thickBot="1">
      <c r="A32" s="113"/>
      <c r="B32" s="67"/>
      <c r="C32" s="67" t="s">
        <v>87</v>
      </c>
      <c r="D32" s="68"/>
      <c r="E32" s="69"/>
      <c r="F32" s="70"/>
      <c r="G32" s="71">
        <f>SUM(G11:G31)</f>
        <v>26049.999999999996</v>
      </c>
      <c r="H32" s="79">
        <f>SUM(H11:H31)</f>
        <v>26050</v>
      </c>
    </row>
    <row r="33" spans="5:8" ht="12.75">
      <c r="E33" s="4"/>
      <c r="F33" s="5"/>
      <c r="G33" s="5"/>
      <c r="H33" s="72"/>
    </row>
    <row r="34" spans="5:8" ht="12.75">
      <c r="E34" s="4"/>
      <c r="F34" s="5"/>
      <c r="G34" s="5" t="s">
        <v>88</v>
      </c>
      <c r="H34" s="72"/>
    </row>
    <row r="35" spans="4:8" ht="12.75">
      <c r="D35" s="4"/>
      <c r="E35" s="5"/>
      <c r="F35" s="5"/>
      <c r="G35" s="5" t="s">
        <v>89</v>
      </c>
      <c r="H35" s="72"/>
    </row>
    <row r="36" spans="4:8" ht="12.75">
      <c r="D36" s="4"/>
      <c r="E36" s="5"/>
      <c r="F36" s="5"/>
      <c r="G36" s="5"/>
      <c r="H36" s="72"/>
    </row>
    <row r="37" spans="4:8" ht="12.75">
      <c r="D37" s="4"/>
      <c r="E37" s="5"/>
      <c r="F37" s="1"/>
      <c r="G37" s="1"/>
      <c r="H37" s="82"/>
    </row>
    <row r="38" spans="4:8" ht="12.75">
      <c r="D38" s="4"/>
      <c r="E38" s="5"/>
      <c r="F38" s="1"/>
      <c r="G38" s="207"/>
      <c r="H38" s="82"/>
    </row>
    <row r="39" spans="4:8" ht="12.75">
      <c r="D39" s="4"/>
      <c r="E39" s="5"/>
      <c r="H39" s="82"/>
    </row>
    <row r="40" spans="4:8" ht="12.75">
      <c r="D40" s="4"/>
      <c r="E40" s="5"/>
      <c r="F40" s="201"/>
      <c r="G40" s="30"/>
      <c r="H40" s="72"/>
    </row>
    <row r="41" spans="5:7" ht="12.75">
      <c r="E41" s="1"/>
      <c r="F41" s="201"/>
      <c r="G41" s="30"/>
    </row>
    <row r="42" spans="5:7" ht="12.75">
      <c r="E42" s="1"/>
      <c r="F42" s="4"/>
      <c r="G42" s="1"/>
    </row>
    <row r="46" ht="12.75">
      <c r="F46" s="5"/>
    </row>
    <row r="47" ht="12.75">
      <c r="F47" s="5"/>
    </row>
    <row r="48" ht="12.75">
      <c r="F48"/>
    </row>
    <row r="49" spans="5:6" ht="12.75">
      <c r="E49" s="4"/>
      <c r="F49" s="80"/>
    </row>
    <row r="50" ht="12.75">
      <c r="E50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4" sqref="D4"/>
    </sheetView>
  </sheetViews>
  <sheetFormatPr defaultColWidth="9.140625" defaultRowHeight="12.75"/>
  <cols>
    <col min="1" max="1" width="2.8515625" style="3" customWidth="1"/>
    <col min="2" max="2" width="6.00390625" style="3" customWidth="1"/>
    <col min="3" max="3" width="25.28125" style="3" customWidth="1"/>
    <col min="4" max="4" width="23.57421875" style="3" customWidth="1"/>
    <col min="5" max="5" width="13.140625" style="3" customWidth="1"/>
    <col min="6" max="6" width="21.7109375" style="3" customWidth="1"/>
    <col min="7" max="7" width="16.421875" style="3" customWidth="1"/>
    <col min="8" max="8" width="14.8515625" style="3" customWidth="1"/>
    <col min="9" max="9" width="11.140625" style="3" customWidth="1"/>
    <col min="10" max="10" width="10.28125" style="3" customWidth="1"/>
    <col min="11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536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140</v>
      </c>
      <c r="E6" s="8"/>
      <c r="F6" s="1"/>
      <c r="G6" s="5"/>
      <c r="H6" s="6"/>
    </row>
    <row r="7" spans="1:8" ht="12.75">
      <c r="A7" s="4"/>
      <c r="B7" s="4"/>
      <c r="C7" s="8"/>
      <c r="D7" s="8" t="s">
        <v>415</v>
      </c>
      <c r="E7" s="8"/>
      <c r="G7" s="5"/>
      <c r="H7" s="6"/>
    </row>
    <row r="8" spans="2:8" ht="12.75">
      <c r="B8" s="1" t="s">
        <v>95</v>
      </c>
      <c r="C8" s="1"/>
      <c r="E8" s="4"/>
      <c r="F8" s="5"/>
      <c r="G8" s="5" t="s">
        <v>324</v>
      </c>
      <c r="H8" s="6"/>
    </row>
    <row r="9" spans="5:8" ht="13.5" thickBot="1">
      <c r="E9" s="4"/>
      <c r="F9" s="5"/>
      <c r="G9" s="5"/>
      <c r="H9" s="6"/>
    </row>
    <row r="10" spans="1:8" ht="26.25" customHeight="1" thickBot="1">
      <c r="A10" s="186" t="s">
        <v>4</v>
      </c>
      <c r="B10" s="147" t="s">
        <v>120</v>
      </c>
      <c r="C10" s="187" t="s">
        <v>5</v>
      </c>
      <c r="D10" s="146" t="s">
        <v>6</v>
      </c>
      <c r="E10" s="147" t="s">
        <v>7</v>
      </c>
      <c r="F10" s="188" t="s">
        <v>8</v>
      </c>
      <c r="G10" s="148" t="s">
        <v>9</v>
      </c>
      <c r="H10" s="189" t="s">
        <v>10</v>
      </c>
    </row>
    <row r="11" spans="1:9" ht="13.5" thickTop="1">
      <c r="A11" s="190"/>
      <c r="B11" s="191">
        <v>1526</v>
      </c>
      <c r="C11" s="192" t="s">
        <v>41</v>
      </c>
      <c r="D11" s="193"/>
      <c r="E11" s="194"/>
      <c r="F11" s="32" t="s">
        <v>499</v>
      </c>
      <c r="G11" s="195">
        <v>1390</v>
      </c>
      <c r="H11" s="196">
        <f>G11+G12+G13+G14</f>
        <v>1390</v>
      </c>
      <c r="I11" s="197"/>
    </row>
    <row r="12" spans="1:8" ht="12.75">
      <c r="A12" s="149"/>
      <c r="B12" s="87"/>
      <c r="C12" s="142" t="s">
        <v>12</v>
      </c>
      <c r="D12" s="17"/>
      <c r="E12" s="24"/>
      <c r="F12" s="32"/>
      <c r="G12" s="25"/>
      <c r="H12" s="198"/>
    </row>
    <row r="13" spans="1:8" ht="12.75">
      <c r="A13" s="199"/>
      <c r="B13" s="64"/>
      <c r="C13" s="144"/>
      <c r="D13" s="34"/>
      <c r="E13" s="35"/>
      <c r="F13" s="62"/>
      <c r="G13" s="54"/>
      <c r="H13" s="200"/>
    </row>
    <row r="14" spans="1:8" ht="13.5" thickBot="1">
      <c r="A14" s="199"/>
      <c r="B14" s="64"/>
      <c r="C14" s="144"/>
      <c r="D14" s="34"/>
      <c r="E14" s="35"/>
      <c r="F14" s="62"/>
      <c r="G14" s="54"/>
      <c r="H14" s="200"/>
    </row>
    <row r="15" spans="1:8" ht="13.5" thickBot="1">
      <c r="A15" s="65"/>
      <c r="B15" s="67"/>
      <c r="C15" s="67" t="s">
        <v>87</v>
      </c>
      <c r="D15" s="68"/>
      <c r="E15" s="69"/>
      <c r="F15" s="70"/>
      <c r="G15" s="71">
        <f>SUM(G11:G14)</f>
        <v>1390</v>
      </c>
      <c r="H15" s="111">
        <f>SUM(H11:H14)</f>
        <v>1390</v>
      </c>
    </row>
    <row r="16" spans="5:9" ht="12.75">
      <c r="E16" s="4"/>
      <c r="F16" s="5"/>
      <c r="G16" s="5"/>
      <c r="H16" s="6"/>
      <c r="I16" s="5"/>
    </row>
    <row r="17" spans="5:9" ht="12.75">
      <c r="E17" s="80"/>
      <c r="F17" s="5" t="s">
        <v>88</v>
      </c>
      <c r="G17" s="5"/>
      <c r="H17" s="6"/>
      <c r="I17" s="5"/>
    </row>
    <row r="18" spans="5:9" ht="12.75">
      <c r="E18" s="80"/>
      <c r="F18" s="5" t="s">
        <v>89</v>
      </c>
      <c r="G18" s="5"/>
      <c r="H18" s="6"/>
      <c r="I18" s="5"/>
    </row>
    <row r="19" spans="4:9" ht="12.75">
      <c r="D19" s="4"/>
      <c r="E19" s="80"/>
      <c r="F19" s="30"/>
      <c r="G19" s="5"/>
      <c r="H19" s="6"/>
      <c r="I19" s="5"/>
    </row>
    <row r="20" spans="4:9" ht="12.75">
      <c r="D20" s="4"/>
      <c r="E20" s="80"/>
      <c r="F20" s="30"/>
      <c r="G20" s="5"/>
      <c r="H20" s="6"/>
      <c r="I20" s="5"/>
    </row>
    <row r="21" spans="5:9" ht="12.75">
      <c r="E21" s="4"/>
      <c r="F21" s="5"/>
      <c r="G21" s="5"/>
      <c r="H21" s="6"/>
      <c r="I21" s="5"/>
    </row>
    <row r="22" spans="5:9" ht="12.75">
      <c r="E22" s="4"/>
      <c r="F22" s="5"/>
      <c r="G22" s="5"/>
      <c r="H22" s="6"/>
      <c r="I22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D131" sqref="D131"/>
    </sheetView>
  </sheetViews>
  <sheetFormatPr defaultColWidth="9.140625" defaultRowHeight="12.75"/>
  <cols>
    <col min="1" max="1" width="2.8515625" style="3" customWidth="1"/>
    <col min="2" max="2" width="6.00390625" style="3" customWidth="1"/>
    <col min="3" max="3" width="28.28125" style="3" customWidth="1"/>
    <col min="4" max="4" width="18.8515625" style="3" customWidth="1"/>
    <col min="5" max="5" width="13.140625" style="3" customWidth="1"/>
    <col min="6" max="6" width="21.7109375" style="3" customWidth="1"/>
    <col min="7" max="7" width="16.421875" style="3" customWidth="1"/>
    <col min="8" max="8" width="14.8515625" style="110" customWidth="1"/>
    <col min="9" max="9" width="9.140625" style="3" customWidth="1"/>
    <col min="10" max="10" width="14.00390625" style="3" customWidth="1"/>
    <col min="11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536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C6" s="8"/>
      <c r="D6" s="8" t="s">
        <v>122</v>
      </c>
      <c r="E6" s="8"/>
      <c r="F6" s="1"/>
      <c r="G6" s="5"/>
      <c r="H6" s="6"/>
    </row>
    <row r="7" spans="1:8" ht="12.75">
      <c r="A7" s="4"/>
      <c r="B7" s="4"/>
      <c r="C7" s="8"/>
      <c r="D7" s="8" t="s">
        <v>415</v>
      </c>
      <c r="E7" s="8"/>
      <c r="G7" s="5"/>
      <c r="H7" s="6"/>
    </row>
    <row r="8" spans="2:8" ht="12.75">
      <c r="B8" s="1" t="s">
        <v>123</v>
      </c>
      <c r="C8" s="1"/>
      <c r="E8" s="4"/>
      <c r="F8" s="5"/>
      <c r="G8" s="5" t="s">
        <v>538</v>
      </c>
      <c r="H8" s="6"/>
    </row>
    <row r="9" spans="5:8" ht="13.5" thickBot="1">
      <c r="E9" s="4"/>
      <c r="F9" s="5"/>
      <c r="G9" s="5"/>
      <c r="H9" s="6"/>
    </row>
    <row r="10" spans="1:8" ht="18.75" customHeight="1" thickBot="1">
      <c r="A10" s="10" t="s">
        <v>4</v>
      </c>
      <c r="B10" s="12" t="s">
        <v>120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96"/>
      <c r="B11" s="96">
        <v>1503</v>
      </c>
      <c r="C11" s="151" t="s">
        <v>11</v>
      </c>
      <c r="D11" s="17"/>
      <c r="E11" s="18"/>
      <c r="F11" s="25" t="s">
        <v>429</v>
      </c>
      <c r="G11" s="86">
        <v>1920</v>
      </c>
      <c r="H11" s="152">
        <f>G11+G12+G13</f>
        <v>1920</v>
      </c>
    </row>
    <row r="12" spans="1:8" ht="12.75">
      <c r="A12" s="29"/>
      <c r="B12" s="153"/>
      <c r="C12" s="154" t="s">
        <v>12</v>
      </c>
      <c r="D12" s="17"/>
      <c r="E12" s="24"/>
      <c r="F12" s="25"/>
      <c r="G12" s="28"/>
      <c r="H12" s="139"/>
    </row>
    <row r="13" spans="1:8" ht="12.75">
      <c r="A13" s="29"/>
      <c r="B13" s="153"/>
      <c r="C13" s="154"/>
      <c r="D13" s="17"/>
      <c r="E13" s="24"/>
      <c r="F13" s="25"/>
      <c r="G13" s="28"/>
      <c r="H13" s="139"/>
    </row>
    <row r="14" spans="1:8" ht="12.75">
      <c r="A14" s="29"/>
      <c r="B14" s="153">
        <v>1508</v>
      </c>
      <c r="C14" s="155" t="s">
        <v>21</v>
      </c>
      <c r="D14" s="17"/>
      <c r="E14" s="24"/>
      <c r="F14" s="25" t="s">
        <v>500</v>
      </c>
      <c r="G14" s="28">
        <v>960</v>
      </c>
      <c r="H14" s="139">
        <f>G14+G15+G16</f>
        <v>960</v>
      </c>
    </row>
    <row r="15" spans="1:8" ht="12.75">
      <c r="A15" s="29"/>
      <c r="B15" s="153"/>
      <c r="C15" s="154" t="s">
        <v>22</v>
      </c>
      <c r="D15" s="17"/>
      <c r="E15" s="24"/>
      <c r="F15" s="25"/>
      <c r="G15" s="28"/>
      <c r="H15" s="139"/>
    </row>
    <row r="16" spans="1:8" ht="12.75">
      <c r="A16" s="29"/>
      <c r="B16" s="153"/>
      <c r="C16" s="154"/>
      <c r="D16" s="17"/>
      <c r="E16" s="24"/>
      <c r="F16" s="25"/>
      <c r="G16" s="28"/>
      <c r="H16" s="139"/>
    </row>
    <row r="17" spans="1:8" ht="12.75">
      <c r="A17" s="29"/>
      <c r="B17" s="153">
        <v>1509</v>
      </c>
      <c r="C17" s="155" t="s">
        <v>23</v>
      </c>
      <c r="D17" s="17"/>
      <c r="E17" s="24"/>
      <c r="F17" s="25" t="s">
        <v>501</v>
      </c>
      <c r="G17" s="28">
        <v>1440</v>
      </c>
      <c r="H17" s="139">
        <f>G17+G18</f>
        <v>1440</v>
      </c>
    </row>
    <row r="18" spans="1:8" ht="12.75">
      <c r="A18" s="29"/>
      <c r="B18" s="153"/>
      <c r="C18" s="154" t="s">
        <v>13</v>
      </c>
      <c r="D18" s="17"/>
      <c r="E18" s="24"/>
      <c r="F18" s="25"/>
      <c r="G18" s="28"/>
      <c r="H18" s="139"/>
    </row>
    <row r="19" spans="1:8" ht="12.75">
      <c r="A19" s="29"/>
      <c r="B19" s="153"/>
      <c r="C19" s="154"/>
      <c r="D19" s="17"/>
      <c r="E19" s="24"/>
      <c r="F19" s="25"/>
      <c r="G19" s="28"/>
      <c r="H19" s="139"/>
    </row>
    <row r="20" spans="1:9" ht="12.75">
      <c r="A20" s="29"/>
      <c r="B20" s="153">
        <v>1510</v>
      </c>
      <c r="C20" s="155" t="s">
        <v>24</v>
      </c>
      <c r="D20" s="17"/>
      <c r="E20" s="24"/>
      <c r="F20" s="25" t="s">
        <v>502</v>
      </c>
      <c r="G20" s="28">
        <v>2407.58</v>
      </c>
      <c r="H20" s="139">
        <f>G20+G21+G22</f>
        <v>5769.2</v>
      </c>
      <c r="I20" s="82"/>
    </row>
    <row r="21" spans="1:9" ht="12.75">
      <c r="A21" s="29"/>
      <c r="B21" s="153"/>
      <c r="C21" s="154" t="s">
        <v>15</v>
      </c>
      <c r="D21" s="17"/>
      <c r="E21" s="35"/>
      <c r="F21" s="25" t="s">
        <v>502</v>
      </c>
      <c r="G21" s="28">
        <v>360</v>
      </c>
      <c r="H21" s="139"/>
      <c r="I21" s="30"/>
    </row>
    <row r="22" spans="1:9" ht="12.75">
      <c r="A22" s="29"/>
      <c r="B22" s="153"/>
      <c r="C22" s="154"/>
      <c r="D22" s="17"/>
      <c r="E22" s="24"/>
      <c r="F22" s="25" t="s">
        <v>503</v>
      </c>
      <c r="G22" s="28">
        <v>3001.62</v>
      </c>
      <c r="H22" s="139"/>
      <c r="I22" s="30"/>
    </row>
    <row r="23" spans="1:8" ht="12.75">
      <c r="A23" s="29"/>
      <c r="B23" s="153"/>
      <c r="C23" s="154"/>
      <c r="D23" s="17"/>
      <c r="E23" s="24"/>
      <c r="F23" s="25"/>
      <c r="G23" s="28"/>
      <c r="H23" s="139"/>
    </row>
    <row r="24" spans="1:8" ht="12.75">
      <c r="A24" s="29"/>
      <c r="B24" s="153">
        <v>1511</v>
      </c>
      <c r="C24" s="155" t="s">
        <v>25</v>
      </c>
      <c r="D24" s="17"/>
      <c r="E24" s="24"/>
      <c r="F24" s="25" t="s">
        <v>431</v>
      </c>
      <c r="G24" s="28">
        <v>1200</v>
      </c>
      <c r="H24" s="139">
        <f>G24+G25+G26</f>
        <v>1560</v>
      </c>
    </row>
    <row r="25" spans="1:8" ht="12.75">
      <c r="A25" s="29"/>
      <c r="B25" s="153"/>
      <c r="C25" s="154" t="s">
        <v>12</v>
      </c>
      <c r="D25" s="17"/>
      <c r="E25" s="35"/>
      <c r="F25" s="29" t="s">
        <v>431</v>
      </c>
      <c r="G25" s="25">
        <v>360</v>
      </c>
      <c r="H25" s="139"/>
    </row>
    <row r="26" spans="1:8" ht="12.75">
      <c r="A26" s="29"/>
      <c r="B26" s="153"/>
      <c r="C26" s="154"/>
      <c r="D26" s="17"/>
      <c r="E26" s="24"/>
      <c r="F26" s="29"/>
      <c r="G26" s="25"/>
      <c r="H26" s="139"/>
    </row>
    <row r="27" spans="1:8" ht="12.75">
      <c r="A27" s="29"/>
      <c r="B27" s="153">
        <v>1514</v>
      </c>
      <c r="C27" s="155" t="s">
        <v>28</v>
      </c>
      <c r="D27" s="17"/>
      <c r="E27" s="24"/>
      <c r="F27" s="25" t="s">
        <v>504</v>
      </c>
      <c r="G27" s="28">
        <v>480</v>
      </c>
      <c r="H27" s="139">
        <f>G27+G28</f>
        <v>480</v>
      </c>
    </row>
    <row r="28" spans="1:8" ht="12.75">
      <c r="A28" s="29"/>
      <c r="B28" s="153"/>
      <c r="C28" s="154" t="s">
        <v>12</v>
      </c>
      <c r="D28" s="17"/>
      <c r="E28" s="24"/>
      <c r="F28" s="25"/>
      <c r="G28" s="28"/>
      <c r="H28" s="139"/>
    </row>
    <row r="29" spans="1:8" ht="12.75">
      <c r="A29" s="29"/>
      <c r="B29" s="153"/>
      <c r="C29" s="154"/>
      <c r="D29" s="17"/>
      <c r="E29" s="24"/>
      <c r="F29" s="25"/>
      <c r="G29" s="28"/>
      <c r="H29" s="139"/>
    </row>
    <row r="30" spans="1:8" ht="12.75">
      <c r="A30" s="29"/>
      <c r="B30" s="153">
        <v>1515</v>
      </c>
      <c r="C30" s="155" t="s">
        <v>30</v>
      </c>
      <c r="D30" s="17"/>
      <c r="E30" s="24"/>
      <c r="F30" s="25" t="s">
        <v>325</v>
      </c>
      <c r="G30" s="28">
        <v>1080</v>
      </c>
      <c r="H30" s="139">
        <f>G30+G31</f>
        <v>1800</v>
      </c>
    </row>
    <row r="31" spans="1:8" ht="12.75">
      <c r="A31" s="29"/>
      <c r="B31" s="153"/>
      <c r="C31" s="154" t="s">
        <v>12</v>
      </c>
      <c r="D31" s="17"/>
      <c r="E31" s="35"/>
      <c r="F31" s="25" t="s">
        <v>325</v>
      </c>
      <c r="G31" s="28">
        <v>720</v>
      </c>
      <c r="H31" s="139"/>
    </row>
    <row r="32" spans="1:8" ht="12.75">
      <c r="A32" s="29"/>
      <c r="B32" s="153"/>
      <c r="C32" s="154"/>
      <c r="D32" s="17"/>
      <c r="E32" s="24"/>
      <c r="F32" s="25"/>
      <c r="G32" s="28"/>
      <c r="H32" s="139"/>
    </row>
    <row r="33" spans="1:8" ht="12.75">
      <c r="A33" s="29"/>
      <c r="B33" s="145">
        <v>1522</v>
      </c>
      <c r="C33" s="155" t="s">
        <v>39</v>
      </c>
      <c r="D33" s="17"/>
      <c r="E33" s="24"/>
      <c r="F33" s="25" t="s">
        <v>505</v>
      </c>
      <c r="G33" s="28">
        <v>1200</v>
      </c>
      <c r="H33" s="139">
        <f>G33+G34</f>
        <v>1200</v>
      </c>
    </row>
    <row r="34" spans="1:8" ht="12.75">
      <c r="A34" s="29"/>
      <c r="B34" s="153"/>
      <c r="C34" s="154" t="s">
        <v>13</v>
      </c>
      <c r="D34" s="17"/>
      <c r="E34" s="24"/>
      <c r="F34" s="25"/>
      <c r="G34" s="28"/>
      <c r="H34" s="139"/>
    </row>
    <row r="35" spans="1:8" ht="12.75">
      <c r="A35" s="29"/>
      <c r="B35" s="153"/>
      <c r="C35" s="154"/>
      <c r="D35" s="17"/>
      <c r="E35" s="24"/>
      <c r="F35" s="25"/>
      <c r="G35" s="28"/>
      <c r="H35" s="139"/>
    </row>
    <row r="36" spans="1:8" ht="12.75">
      <c r="A36" s="29"/>
      <c r="B36" s="145">
        <v>1523</v>
      </c>
      <c r="C36" s="155" t="s">
        <v>40</v>
      </c>
      <c r="D36" s="17"/>
      <c r="E36" s="24"/>
      <c r="F36" s="25" t="s">
        <v>506</v>
      </c>
      <c r="G36" s="28">
        <v>2680.8</v>
      </c>
      <c r="H36" s="139">
        <f>G36+G37</f>
        <v>3400.8</v>
      </c>
    </row>
    <row r="37" spans="1:8" ht="12.75">
      <c r="A37" s="29"/>
      <c r="B37" s="153"/>
      <c r="C37" s="154" t="s">
        <v>13</v>
      </c>
      <c r="D37" s="17"/>
      <c r="E37" s="35"/>
      <c r="F37" s="25" t="s">
        <v>506</v>
      </c>
      <c r="G37" s="28">
        <v>720</v>
      </c>
      <c r="H37" s="139"/>
    </row>
    <row r="38" spans="1:8" ht="12.75">
      <c r="A38" s="29"/>
      <c r="B38" s="153"/>
      <c r="C38" s="154"/>
      <c r="D38" s="17"/>
      <c r="E38" s="24"/>
      <c r="F38" s="25"/>
      <c r="G38" s="28"/>
      <c r="H38" s="139"/>
    </row>
    <row r="39" spans="1:8" ht="12.75">
      <c r="A39" s="29"/>
      <c r="B39" s="145">
        <v>1526</v>
      </c>
      <c r="C39" s="155" t="s">
        <v>41</v>
      </c>
      <c r="D39" s="17"/>
      <c r="E39" s="24"/>
      <c r="F39" s="25" t="s">
        <v>507</v>
      </c>
      <c r="G39" s="28">
        <v>24360</v>
      </c>
      <c r="H39" s="139">
        <f>G39+G40</f>
        <v>26880</v>
      </c>
    </row>
    <row r="40" spans="1:9" ht="12.75">
      <c r="A40" s="29"/>
      <c r="B40" s="153"/>
      <c r="C40" s="154" t="s">
        <v>12</v>
      </c>
      <c r="D40" s="17"/>
      <c r="E40" s="35"/>
      <c r="F40" s="25" t="s">
        <v>507</v>
      </c>
      <c r="G40" s="28">
        <v>2520</v>
      </c>
      <c r="H40" s="139"/>
      <c r="I40" s="119"/>
    </row>
    <row r="41" spans="1:8" ht="12.75">
      <c r="A41" s="29"/>
      <c r="B41" s="153"/>
      <c r="C41" s="154"/>
      <c r="D41" s="17"/>
      <c r="E41" s="24"/>
      <c r="F41" s="25"/>
      <c r="G41" s="28"/>
      <c r="H41" s="139"/>
    </row>
    <row r="42" spans="1:8" ht="12.75">
      <c r="A42" s="29"/>
      <c r="B42" s="145">
        <v>1527</v>
      </c>
      <c r="C42" s="155" t="s">
        <v>42</v>
      </c>
      <c r="D42" s="17"/>
      <c r="E42" s="24"/>
      <c r="F42" s="25" t="s">
        <v>508</v>
      </c>
      <c r="G42" s="28">
        <v>1080</v>
      </c>
      <c r="H42" s="139">
        <f>G42+G43+G44</f>
        <v>1200</v>
      </c>
    </row>
    <row r="43" spans="1:9" ht="12.75">
      <c r="A43" s="29"/>
      <c r="B43" s="153"/>
      <c r="C43" s="154" t="s">
        <v>43</v>
      </c>
      <c r="D43" s="17"/>
      <c r="E43" s="35"/>
      <c r="F43" s="25" t="s">
        <v>509</v>
      </c>
      <c r="G43" s="28">
        <v>120</v>
      </c>
      <c r="H43" s="139"/>
      <c r="I43" s="119"/>
    </row>
    <row r="44" spans="1:8" ht="12.75">
      <c r="A44" s="29"/>
      <c r="B44" s="153"/>
      <c r="C44" s="154"/>
      <c r="D44" s="17"/>
      <c r="E44" s="24"/>
      <c r="F44" s="25"/>
      <c r="G44" s="28"/>
      <c r="H44" s="139"/>
    </row>
    <row r="45" spans="1:8" ht="12.75">
      <c r="A45" s="29"/>
      <c r="B45" s="135"/>
      <c r="C45" s="142"/>
      <c r="D45" s="17"/>
      <c r="E45" s="24"/>
      <c r="F45" s="25"/>
      <c r="G45" s="28"/>
      <c r="H45" s="139"/>
    </row>
    <row r="46" spans="1:8" ht="12.75">
      <c r="A46" s="29"/>
      <c r="B46" s="156">
        <v>1529</v>
      </c>
      <c r="C46" s="157" t="s">
        <v>45</v>
      </c>
      <c r="D46" s="17"/>
      <c r="E46" s="24"/>
      <c r="F46" s="25" t="s">
        <v>510</v>
      </c>
      <c r="G46" s="28">
        <v>9660</v>
      </c>
      <c r="H46" s="139">
        <f>G46+G47</f>
        <v>9660</v>
      </c>
    </row>
    <row r="47" spans="1:8" ht="12.75">
      <c r="A47" s="29"/>
      <c r="B47" s="156"/>
      <c r="C47" s="158" t="s">
        <v>12</v>
      </c>
      <c r="D47" s="17"/>
      <c r="E47" s="24"/>
      <c r="F47" s="25"/>
      <c r="G47" s="28"/>
      <c r="H47" s="159"/>
    </row>
    <row r="48" spans="1:8" ht="12.75">
      <c r="A48" s="29"/>
      <c r="B48" s="135"/>
      <c r="C48" s="154"/>
      <c r="D48" s="17"/>
      <c r="E48" s="24"/>
      <c r="F48" s="25"/>
      <c r="G48" s="28"/>
      <c r="H48" s="159"/>
    </row>
    <row r="49" spans="1:8" ht="12.75">
      <c r="A49" s="29"/>
      <c r="B49" s="145">
        <v>1525</v>
      </c>
      <c r="C49" s="155" t="s">
        <v>47</v>
      </c>
      <c r="D49" s="17"/>
      <c r="E49" s="24"/>
      <c r="F49" s="25" t="s">
        <v>511</v>
      </c>
      <c r="G49" s="28">
        <v>2520</v>
      </c>
      <c r="H49" s="139">
        <f>G49+G50</f>
        <v>2520</v>
      </c>
    </row>
    <row r="50" spans="1:8" ht="12.75">
      <c r="A50" s="53"/>
      <c r="B50" s="109"/>
      <c r="C50" s="160" t="s">
        <v>12</v>
      </c>
      <c r="D50" s="34"/>
      <c r="E50" s="35"/>
      <c r="F50" s="25"/>
      <c r="G50" s="28"/>
      <c r="H50" s="139"/>
    </row>
    <row r="51" spans="1:8" ht="12.75">
      <c r="A51" s="53"/>
      <c r="B51" s="118"/>
      <c r="C51" s="160"/>
      <c r="D51" s="34"/>
      <c r="E51" s="35"/>
      <c r="F51" s="25"/>
      <c r="G51" s="28"/>
      <c r="H51" s="139"/>
    </row>
    <row r="52" spans="1:8" ht="12.75">
      <c r="A52" s="29"/>
      <c r="B52" s="156">
        <v>1533</v>
      </c>
      <c r="C52" s="161" t="s">
        <v>48</v>
      </c>
      <c r="D52" s="17"/>
      <c r="E52" s="24"/>
      <c r="F52" s="25" t="s">
        <v>512</v>
      </c>
      <c r="G52" s="28">
        <v>780</v>
      </c>
      <c r="H52" s="139">
        <f>G52+G53</f>
        <v>1500</v>
      </c>
    </row>
    <row r="53" spans="1:8" ht="12.75">
      <c r="A53" s="53"/>
      <c r="B53" s="109"/>
      <c r="C53" s="162" t="s">
        <v>12</v>
      </c>
      <c r="D53" s="34"/>
      <c r="E53" s="35"/>
      <c r="F53" s="25" t="s">
        <v>512</v>
      </c>
      <c r="G53" s="28">
        <v>720</v>
      </c>
      <c r="H53" s="139"/>
    </row>
    <row r="54" spans="1:8" ht="12.75">
      <c r="A54" s="53"/>
      <c r="B54" s="109"/>
      <c r="C54" s="162"/>
      <c r="D54" s="34"/>
      <c r="E54" s="35"/>
      <c r="F54" s="25"/>
      <c r="G54" s="28"/>
      <c r="H54" s="139"/>
    </row>
    <row r="55" spans="1:8" ht="12.75">
      <c r="A55" s="64"/>
      <c r="B55" s="90">
        <v>1534</v>
      </c>
      <c r="C55" s="43" t="s">
        <v>50</v>
      </c>
      <c r="D55" s="17"/>
      <c r="E55" s="24"/>
      <c r="F55" s="25" t="s">
        <v>513</v>
      </c>
      <c r="G55" s="28">
        <v>480</v>
      </c>
      <c r="H55" s="139">
        <f>G55+G56</f>
        <v>480</v>
      </c>
    </row>
    <row r="56" spans="1:8" ht="12.75">
      <c r="A56" s="64"/>
      <c r="B56" s="87"/>
      <c r="C56" s="45" t="s">
        <v>12</v>
      </c>
      <c r="D56" s="17"/>
      <c r="E56" s="24"/>
      <c r="F56" s="25"/>
      <c r="G56" s="28"/>
      <c r="H56" s="139"/>
    </row>
    <row r="57" spans="1:8" ht="12.75">
      <c r="A57" s="64"/>
      <c r="B57" s="134"/>
      <c r="C57" s="162"/>
      <c r="D57" s="34"/>
      <c r="E57" s="35"/>
      <c r="F57" s="25"/>
      <c r="G57" s="28"/>
      <c r="H57" s="139"/>
    </row>
    <row r="58" spans="1:8" ht="12.75">
      <c r="A58" s="21"/>
      <c r="B58" s="163">
        <v>1537</v>
      </c>
      <c r="C58" s="164" t="s">
        <v>51</v>
      </c>
      <c r="D58" s="17"/>
      <c r="E58" s="24"/>
      <c r="F58" s="25" t="s">
        <v>514</v>
      </c>
      <c r="G58" s="25">
        <v>5640</v>
      </c>
      <c r="H58" s="139">
        <f>G58+G60+G61+G59+G62</f>
        <v>15900</v>
      </c>
    </row>
    <row r="59" spans="1:8" ht="12.75">
      <c r="A59" s="21"/>
      <c r="B59" s="165"/>
      <c r="C59" s="166" t="s">
        <v>52</v>
      </c>
      <c r="D59" s="17"/>
      <c r="E59" s="24"/>
      <c r="F59" s="25" t="s">
        <v>515</v>
      </c>
      <c r="G59" s="25">
        <v>2880</v>
      </c>
      <c r="H59" s="139"/>
    </row>
    <row r="60" spans="1:8" ht="12.75">
      <c r="A60" s="21"/>
      <c r="B60" s="165"/>
      <c r="C60" s="166"/>
      <c r="D60" s="17"/>
      <c r="E60" s="24"/>
      <c r="F60" s="25" t="s">
        <v>516</v>
      </c>
      <c r="G60" s="25">
        <v>4440</v>
      </c>
      <c r="H60" s="139"/>
    </row>
    <row r="61" spans="1:8" ht="12.75">
      <c r="A61" s="21"/>
      <c r="B61" s="150"/>
      <c r="C61" s="166"/>
      <c r="D61" s="17"/>
      <c r="E61" s="24"/>
      <c r="F61" s="25" t="s">
        <v>517</v>
      </c>
      <c r="G61" s="25">
        <v>2580</v>
      </c>
      <c r="H61" s="139"/>
    </row>
    <row r="62" spans="1:8" ht="12.75">
      <c r="A62" s="21"/>
      <c r="B62" s="150"/>
      <c r="C62" s="166"/>
      <c r="D62" s="17"/>
      <c r="E62" s="35"/>
      <c r="F62" s="25" t="s">
        <v>517</v>
      </c>
      <c r="G62" s="25">
        <v>360</v>
      </c>
      <c r="H62" s="139"/>
    </row>
    <row r="63" spans="1:8" ht="12.75">
      <c r="A63" s="21"/>
      <c r="B63" s="150"/>
      <c r="C63" s="166"/>
      <c r="D63" s="17"/>
      <c r="E63" s="24"/>
      <c r="F63" s="25"/>
      <c r="G63" s="25"/>
      <c r="H63" s="139"/>
    </row>
    <row r="64" spans="1:8" ht="12.75">
      <c r="A64" s="21"/>
      <c r="B64" s="167">
        <v>1538</v>
      </c>
      <c r="C64" s="164" t="s">
        <v>53</v>
      </c>
      <c r="D64" s="17"/>
      <c r="E64" s="169"/>
      <c r="F64" s="25" t="s">
        <v>518</v>
      </c>
      <c r="G64" s="25">
        <v>720</v>
      </c>
      <c r="H64" s="139">
        <f>G64+G65+G66</f>
        <v>1080</v>
      </c>
    </row>
    <row r="65" spans="1:8" ht="12.75">
      <c r="A65" s="21"/>
      <c r="B65" s="167"/>
      <c r="C65" s="164" t="s">
        <v>54</v>
      </c>
      <c r="D65" s="17"/>
      <c r="E65" s="24"/>
      <c r="F65" s="25" t="s">
        <v>519</v>
      </c>
      <c r="G65" s="25">
        <v>360</v>
      </c>
      <c r="H65" s="139"/>
    </row>
    <row r="66" spans="1:8" ht="12.75">
      <c r="A66" s="21"/>
      <c r="B66" s="150"/>
      <c r="C66" s="164"/>
      <c r="D66" s="17"/>
      <c r="E66" s="24"/>
      <c r="F66" s="25"/>
      <c r="G66" s="25"/>
      <c r="H66" s="139"/>
    </row>
    <row r="67" spans="1:8" ht="12.75">
      <c r="A67" s="21"/>
      <c r="B67" s="87">
        <v>1539</v>
      </c>
      <c r="C67" s="43" t="s">
        <v>55</v>
      </c>
      <c r="D67" s="17"/>
      <c r="E67" s="24"/>
      <c r="F67" s="25" t="s">
        <v>520</v>
      </c>
      <c r="G67" s="25">
        <v>120</v>
      </c>
      <c r="H67" s="139">
        <f>G67+G68</f>
        <v>120</v>
      </c>
    </row>
    <row r="68" spans="1:9" ht="12.75">
      <c r="A68" s="21"/>
      <c r="B68" s="87"/>
      <c r="C68" s="43"/>
      <c r="D68" s="17"/>
      <c r="E68" s="35"/>
      <c r="F68" s="25"/>
      <c r="G68" s="25"/>
      <c r="H68" s="139"/>
      <c r="I68" s="119"/>
    </row>
    <row r="69" spans="1:8" ht="12.75">
      <c r="A69" s="21"/>
      <c r="B69" s="150"/>
      <c r="C69" s="164"/>
      <c r="D69" s="17"/>
      <c r="E69" s="24"/>
      <c r="F69" s="25"/>
      <c r="G69" s="25"/>
      <c r="H69" s="139"/>
    </row>
    <row r="70" spans="1:8" ht="12.75">
      <c r="A70" s="21"/>
      <c r="B70" s="165">
        <v>1540</v>
      </c>
      <c r="C70" s="168" t="s">
        <v>56</v>
      </c>
      <c r="D70" s="17"/>
      <c r="E70" s="24"/>
      <c r="F70" s="25" t="s">
        <v>521</v>
      </c>
      <c r="G70" s="25">
        <v>120</v>
      </c>
      <c r="H70" s="139">
        <f>G70+G71</f>
        <v>120</v>
      </c>
    </row>
    <row r="71" spans="1:8" ht="12.75">
      <c r="A71" s="21"/>
      <c r="B71" s="165"/>
      <c r="C71" s="168" t="s">
        <v>12</v>
      </c>
      <c r="D71" s="17"/>
      <c r="E71" s="24"/>
      <c r="F71" s="25"/>
      <c r="G71" s="25"/>
      <c r="H71" s="139"/>
    </row>
    <row r="72" spans="1:8" ht="12.75">
      <c r="A72" s="21"/>
      <c r="B72" s="150"/>
      <c r="C72" s="168"/>
      <c r="D72" s="17"/>
      <c r="E72" s="24"/>
      <c r="F72" s="25"/>
      <c r="G72" s="25"/>
      <c r="H72" s="139"/>
    </row>
    <row r="73" spans="1:8" ht="12.75">
      <c r="A73" s="21"/>
      <c r="B73" s="118">
        <v>1543</v>
      </c>
      <c r="C73" s="161" t="s">
        <v>59</v>
      </c>
      <c r="D73" s="17"/>
      <c r="E73" s="24"/>
      <c r="F73" s="54" t="s">
        <v>522</v>
      </c>
      <c r="G73" s="54">
        <v>360</v>
      </c>
      <c r="H73" s="139">
        <f>G73+G74</f>
        <v>360</v>
      </c>
    </row>
    <row r="74" spans="1:8" ht="12.75">
      <c r="A74" s="21"/>
      <c r="B74" s="118"/>
      <c r="C74" s="161" t="s">
        <v>60</v>
      </c>
      <c r="D74" s="17"/>
      <c r="E74" s="24"/>
      <c r="F74" s="54"/>
      <c r="G74" s="54"/>
      <c r="H74" s="139"/>
    </row>
    <row r="75" spans="1:8" ht="12.75">
      <c r="A75" s="21"/>
      <c r="B75" s="118"/>
      <c r="C75" s="161"/>
      <c r="D75" s="17"/>
      <c r="E75" s="24"/>
      <c r="F75" s="54"/>
      <c r="G75" s="54"/>
      <c r="H75" s="139"/>
    </row>
    <row r="76" spans="1:8" ht="12.75">
      <c r="A76" s="21"/>
      <c r="B76" s="109">
        <v>1545</v>
      </c>
      <c r="C76" s="161" t="s">
        <v>63</v>
      </c>
      <c r="D76" s="34"/>
      <c r="E76" s="35"/>
      <c r="F76" s="54" t="s">
        <v>523</v>
      </c>
      <c r="G76" s="54">
        <v>1800</v>
      </c>
      <c r="H76" s="140">
        <f>G76+G77+G78</f>
        <v>17280</v>
      </c>
    </row>
    <row r="77" spans="1:8" ht="12.75">
      <c r="A77" s="21"/>
      <c r="B77" s="109"/>
      <c r="C77" s="161" t="s">
        <v>54</v>
      </c>
      <c r="D77" s="34"/>
      <c r="E77" s="35"/>
      <c r="F77" s="54" t="s">
        <v>524</v>
      </c>
      <c r="G77" s="54">
        <v>15480</v>
      </c>
      <c r="H77" s="140"/>
    </row>
    <row r="78" spans="1:8" ht="12.75">
      <c r="A78" s="21"/>
      <c r="B78" s="109"/>
      <c r="C78" s="161"/>
      <c r="D78" s="34"/>
      <c r="E78" s="35"/>
      <c r="F78" s="54"/>
      <c r="G78" s="54"/>
      <c r="H78" s="140"/>
    </row>
    <row r="79" spans="1:8" ht="12.75">
      <c r="A79" s="21"/>
      <c r="B79" s="64">
        <v>1547</v>
      </c>
      <c r="C79" s="52" t="s">
        <v>66</v>
      </c>
      <c r="D79" s="34"/>
      <c r="E79" s="35"/>
      <c r="F79" s="54"/>
      <c r="G79" s="54"/>
      <c r="H79" s="140">
        <f>G79+G80</f>
        <v>0</v>
      </c>
    </row>
    <row r="80" spans="1:8" ht="12.75">
      <c r="A80" s="21"/>
      <c r="B80" s="64"/>
      <c r="C80" s="52" t="s">
        <v>67</v>
      </c>
      <c r="D80" s="34"/>
      <c r="E80" s="35"/>
      <c r="F80" s="54"/>
      <c r="G80" s="54"/>
      <c r="H80" s="140"/>
    </row>
    <row r="81" spans="1:8" ht="12.75">
      <c r="A81" s="21"/>
      <c r="B81" s="141"/>
      <c r="C81" s="143"/>
      <c r="D81" s="34"/>
      <c r="E81" s="35"/>
      <c r="F81" s="54"/>
      <c r="G81" s="54"/>
      <c r="H81" s="140"/>
    </row>
    <row r="82" spans="1:8" ht="12.75">
      <c r="A82" s="21"/>
      <c r="B82" s="109">
        <v>1548</v>
      </c>
      <c r="C82" s="161" t="s">
        <v>68</v>
      </c>
      <c r="D82" s="34"/>
      <c r="E82" s="35"/>
      <c r="F82" s="54" t="s">
        <v>525</v>
      </c>
      <c r="G82" s="54">
        <v>2760</v>
      </c>
      <c r="H82" s="140">
        <f>G82+G83</f>
        <v>2760</v>
      </c>
    </row>
    <row r="83" spans="1:8" ht="12.75">
      <c r="A83" s="21"/>
      <c r="B83" s="109"/>
      <c r="C83" s="161" t="s">
        <v>12</v>
      </c>
      <c r="D83" s="34"/>
      <c r="E83" s="35"/>
      <c r="F83" s="54"/>
      <c r="G83" s="54"/>
      <c r="H83" s="140"/>
    </row>
    <row r="84" spans="1:8" ht="12.75">
      <c r="A84" s="21"/>
      <c r="B84" s="109"/>
      <c r="C84" s="161"/>
      <c r="D84" s="34"/>
      <c r="E84" s="35"/>
      <c r="F84" s="54"/>
      <c r="G84" s="54"/>
      <c r="H84" s="140"/>
    </row>
    <row r="85" spans="1:8" ht="12.75">
      <c r="A85" s="21"/>
      <c r="B85" s="93">
        <v>1549</v>
      </c>
      <c r="C85" s="55" t="s">
        <v>69</v>
      </c>
      <c r="D85" s="34"/>
      <c r="E85" s="35"/>
      <c r="F85" s="54" t="s">
        <v>526</v>
      </c>
      <c r="G85" s="54">
        <v>840</v>
      </c>
      <c r="H85" s="140">
        <f>G85+G86+G87</f>
        <v>840</v>
      </c>
    </row>
    <row r="86" spans="1:8" ht="12.75">
      <c r="A86" s="21"/>
      <c r="B86" s="93"/>
      <c r="C86" s="55" t="s">
        <v>12</v>
      </c>
      <c r="D86" s="34"/>
      <c r="E86" s="35"/>
      <c r="F86" s="54"/>
      <c r="G86" s="54"/>
      <c r="H86" s="140"/>
    </row>
    <row r="87" spans="1:8" ht="12.75">
      <c r="A87" s="21"/>
      <c r="B87" s="109"/>
      <c r="C87" s="161"/>
      <c r="D87" s="34"/>
      <c r="E87" s="35"/>
      <c r="F87" s="54"/>
      <c r="G87" s="54"/>
      <c r="H87" s="140"/>
    </row>
    <row r="88" spans="1:8" ht="12.75">
      <c r="A88" s="21"/>
      <c r="B88" s="109">
        <v>1551</v>
      </c>
      <c r="C88" s="161" t="s">
        <v>70</v>
      </c>
      <c r="D88" s="58"/>
      <c r="E88" s="35"/>
      <c r="F88" s="54" t="s">
        <v>527</v>
      </c>
      <c r="G88" s="54">
        <v>1440</v>
      </c>
      <c r="H88" s="140">
        <f>G88+G89</f>
        <v>1440</v>
      </c>
    </row>
    <row r="89" spans="1:8" ht="12.75">
      <c r="A89" s="21"/>
      <c r="B89" s="109"/>
      <c r="C89" s="161" t="s">
        <v>71</v>
      </c>
      <c r="D89" s="4"/>
      <c r="E89" s="35"/>
      <c r="F89" s="54"/>
      <c r="G89" s="54"/>
      <c r="H89" s="140"/>
    </row>
    <row r="90" spans="1:8" ht="12.75">
      <c r="A90" s="21"/>
      <c r="B90" s="109"/>
      <c r="C90" s="161"/>
      <c r="D90" s="29"/>
      <c r="E90" s="35"/>
      <c r="F90" s="54"/>
      <c r="G90" s="54"/>
      <c r="H90" s="140"/>
    </row>
    <row r="91" spans="1:8" ht="12.75">
      <c r="A91" s="40"/>
      <c r="B91" s="64">
        <v>1552</v>
      </c>
      <c r="C91" s="52" t="s">
        <v>72</v>
      </c>
      <c r="D91" s="58"/>
      <c r="E91" s="35"/>
      <c r="F91" s="54" t="s">
        <v>528</v>
      </c>
      <c r="G91" s="81">
        <v>240</v>
      </c>
      <c r="H91" s="140">
        <f>G91+G92</f>
        <v>240</v>
      </c>
    </row>
    <row r="92" spans="1:8" ht="12.75">
      <c r="A92" s="40"/>
      <c r="B92" s="64"/>
      <c r="C92" s="52" t="s">
        <v>12</v>
      </c>
      <c r="D92" s="29"/>
      <c r="E92" s="35"/>
      <c r="F92" s="54"/>
      <c r="G92" s="81"/>
      <c r="H92" s="140"/>
    </row>
    <row r="93" spans="1:8" ht="12.75">
      <c r="A93" s="40"/>
      <c r="B93" s="109"/>
      <c r="C93" s="161"/>
      <c r="D93" s="29"/>
      <c r="E93" s="35"/>
      <c r="F93" s="54"/>
      <c r="G93" s="54"/>
      <c r="H93" s="140"/>
    </row>
    <row r="94" spans="1:8" ht="12.75">
      <c r="A94" s="40"/>
      <c r="B94" s="109">
        <v>1553</v>
      </c>
      <c r="C94" s="161" t="s">
        <v>73</v>
      </c>
      <c r="D94" s="60"/>
      <c r="E94" s="35"/>
      <c r="F94" s="25" t="s">
        <v>529</v>
      </c>
      <c r="G94" s="25">
        <v>720</v>
      </c>
      <c r="H94" s="140">
        <f>G94+G95+G96</f>
        <v>720</v>
      </c>
    </row>
    <row r="95" spans="1:8" ht="12.75">
      <c r="A95" s="40"/>
      <c r="B95" s="109"/>
      <c r="C95" s="161" t="s">
        <v>12</v>
      </c>
      <c r="D95" s="141"/>
      <c r="E95" s="35"/>
      <c r="F95" s="25"/>
      <c r="G95" s="25"/>
      <c r="H95" s="140"/>
    </row>
    <row r="96" spans="1:8" ht="12.75">
      <c r="A96" s="21"/>
      <c r="B96" s="118"/>
      <c r="C96" s="161"/>
      <c r="D96" s="29"/>
      <c r="E96" s="24"/>
      <c r="F96" s="25"/>
      <c r="G96" s="25"/>
      <c r="H96" s="139"/>
    </row>
    <row r="97" spans="1:8" ht="12.75">
      <c r="A97" s="21"/>
      <c r="B97" s="109">
        <v>1554</v>
      </c>
      <c r="C97" s="161" t="s">
        <v>0</v>
      </c>
      <c r="D97" s="29"/>
      <c r="E97" s="35"/>
      <c r="F97" s="25" t="s">
        <v>530</v>
      </c>
      <c r="G97" s="25">
        <v>3000</v>
      </c>
      <c r="H97" s="139">
        <f>G97+G98</f>
        <v>3000</v>
      </c>
    </row>
    <row r="98" spans="1:8" ht="12.75">
      <c r="A98" s="21"/>
      <c r="B98" s="109"/>
      <c r="C98" s="161" t="s">
        <v>74</v>
      </c>
      <c r="D98" s="29"/>
      <c r="E98" s="35"/>
      <c r="F98" s="25"/>
      <c r="G98" s="25"/>
      <c r="H98" s="139"/>
    </row>
    <row r="99" spans="1:8" ht="12" customHeight="1">
      <c r="A99" s="21"/>
      <c r="B99" s="109"/>
      <c r="C99" s="161"/>
      <c r="D99" s="29"/>
      <c r="E99" s="35"/>
      <c r="F99" s="25"/>
      <c r="G99" s="25"/>
      <c r="H99" s="139"/>
    </row>
    <row r="100" spans="1:8" ht="12.75">
      <c r="A100" s="21"/>
      <c r="B100" s="109">
        <v>1855</v>
      </c>
      <c r="C100" s="161" t="s">
        <v>75</v>
      </c>
      <c r="D100" s="29"/>
      <c r="E100" s="35"/>
      <c r="F100" s="25" t="s">
        <v>531</v>
      </c>
      <c r="G100" s="25">
        <v>1080</v>
      </c>
      <c r="H100" s="139">
        <f>G100+G101</f>
        <v>1080</v>
      </c>
    </row>
    <row r="101" spans="1:8" ht="12.75">
      <c r="A101" s="21"/>
      <c r="B101" s="109"/>
      <c r="C101" s="161" t="s">
        <v>12</v>
      </c>
      <c r="D101" s="29"/>
      <c r="E101" s="35"/>
      <c r="F101" s="25"/>
      <c r="G101" s="25"/>
      <c r="H101" s="139"/>
    </row>
    <row r="102" spans="1:10" ht="12.75">
      <c r="A102" s="21"/>
      <c r="B102" s="109"/>
      <c r="C102" s="161"/>
      <c r="D102" s="134"/>
      <c r="E102" s="35"/>
      <c r="F102" s="25"/>
      <c r="G102" s="25"/>
      <c r="H102" s="139"/>
      <c r="J102" s="3">
        <f>I99+I100+I101+I102</f>
        <v>0</v>
      </c>
    </row>
    <row r="103" spans="1:8" ht="12.75">
      <c r="A103" s="21"/>
      <c r="B103" s="109">
        <v>1856</v>
      </c>
      <c r="C103" s="161" t="s">
        <v>76</v>
      </c>
      <c r="D103" s="29"/>
      <c r="E103" s="35"/>
      <c r="F103" s="25" t="s">
        <v>532</v>
      </c>
      <c r="G103" s="25">
        <v>1080</v>
      </c>
      <c r="H103" s="139">
        <f>G103+G104</f>
        <v>1080</v>
      </c>
    </row>
    <row r="104" spans="1:8" ht="12.75">
      <c r="A104" s="21"/>
      <c r="B104" s="109"/>
      <c r="C104" s="161" t="s">
        <v>12</v>
      </c>
      <c r="D104" s="29"/>
      <c r="E104" s="35"/>
      <c r="F104" s="25"/>
      <c r="G104" s="25"/>
      <c r="H104" s="139"/>
    </row>
    <row r="105" spans="1:8" ht="12.75">
      <c r="A105" s="21"/>
      <c r="B105" s="109"/>
      <c r="C105" s="161"/>
      <c r="D105" s="29"/>
      <c r="E105" s="35"/>
      <c r="F105" s="25"/>
      <c r="G105" s="25"/>
      <c r="H105" s="139"/>
    </row>
    <row r="106" spans="1:8" ht="12.75">
      <c r="A106" s="21"/>
      <c r="B106" s="141">
        <v>2214</v>
      </c>
      <c r="C106" s="161" t="s">
        <v>79</v>
      </c>
      <c r="D106" s="29"/>
      <c r="E106" s="35"/>
      <c r="F106" s="25" t="s">
        <v>533</v>
      </c>
      <c r="G106" s="25">
        <v>960</v>
      </c>
      <c r="H106" s="139">
        <f>G106+G107+G108</f>
        <v>960</v>
      </c>
    </row>
    <row r="107" spans="1:8" ht="12.75">
      <c r="A107" s="21"/>
      <c r="B107" s="141"/>
      <c r="C107" s="161" t="s">
        <v>80</v>
      </c>
      <c r="D107" s="4"/>
      <c r="E107" s="35"/>
      <c r="F107" s="25"/>
      <c r="G107" s="25"/>
      <c r="H107" s="139"/>
    </row>
    <row r="108" spans="1:8" ht="12.75">
      <c r="A108" s="21"/>
      <c r="B108" s="141"/>
      <c r="C108" s="161"/>
      <c r="D108" s="29"/>
      <c r="E108" s="35"/>
      <c r="F108" s="25"/>
      <c r="G108" s="25"/>
      <c r="H108" s="139"/>
    </row>
    <row r="109" spans="1:8" ht="12.75">
      <c r="A109" s="21"/>
      <c r="B109" s="118">
        <v>3123</v>
      </c>
      <c r="C109" s="161" t="s">
        <v>81</v>
      </c>
      <c r="D109" s="29"/>
      <c r="E109" s="35"/>
      <c r="F109" s="25" t="s">
        <v>534</v>
      </c>
      <c r="G109" s="25">
        <v>2160</v>
      </c>
      <c r="H109" s="139">
        <f>G109+G110</f>
        <v>2160</v>
      </c>
    </row>
    <row r="110" spans="1:8" ht="12.75">
      <c r="A110" s="21"/>
      <c r="B110" s="118"/>
      <c r="C110" s="161" t="s">
        <v>82</v>
      </c>
      <c r="D110" s="4"/>
      <c r="E110" s="35"/>
      <c r="F110" s="25"/>
      <c r="G110" s="25"/>
      <c r="H110" s="139"/>
    </row>
    <row r="111" spans="1:8" ht="12.75">
      <c r="A111" s="21"/>
      <c r="B111" s="118"/>
      <c r="C111" s="161"/>
      <c r="D111" s="29"/>
      <c r="E111" s="35"/>
      <c r="F111" s="25"/>
      <c r="G111" s="25"/>
      <c r="H111" s="139"/>
    </row>
    <row r="112" spans="1:8" ht="12.75">
      <c r="A112" s="21"/>
      <c r="B112" s="64">
        <v>2192</v>
      </c>
      <c r="C112" s="59" t="s">
        <v>85</v>
      </c>
      <c r="D112" s="134"/>
      <c r="E112" s="35"/>
      <c r="F112" s="54" t="s">
        <v>347</v>
      </c>
      <c r="G112" s="54">
        <v>240</v>
      </c>
      <c r="H112" s="140">
        <f>G112+G113</f>
        <v>240</v>
      </c>
    </row>
    <row r="113" spans="1:8" ht="12.75">
      <c r="A113" s="21"/>
      <c r="B113" s="64"/>
      <c r="C113" s="59" t="s">
        <v>86</v>
      </c>
      <c r="D113" s="29"/>
      <c r="E113" s="35"/>
      <c r="F113" s="54"/>
      <c r="G113" s="54"/>
      <c r="H113" s="140"/>
    </row>
    <row r="114" spans="1:8" ht="12.75">
      <c r="A114" s="21"/>
      <c r="B114" s="141"/>
      <c r="C114" s="108"/>
      <c r="D114" s="29"/>
      <c r="E114" s="35"/>
      <c r="F114" s="54"/>
      <c r="G114" s="54"/>
      <c r="H114" s="140"/>
    </row>
    <row r="115" spans="1:8" ht="12.75">
      <c r="A115" s="21"/>
      <c r="B115" s="40">
        <v>3534</v>
      </c>
      <c r="C115" s="59" t="s">
        <v>113</v>
      </c>
      <c r="D115" s="53"/>
      <c r="E115" s="35"/>
      <c r="F115" s="54" t="s">
        <v>408</v>
      </c>
      <c r="G115" s="54">
        <v>120</v>
      </c>
      <c r="H115" s="140">
        <f>G115+G116</f>
        <v>120</v>
      </c>
    </row>
    <row r="116" spans="1:8" ht="12.75">
      <c r="A116" s="21"/>
      <c r="B116" s="40"/>
      <c r="C116" s="59" t="s">
        <v>114</v>
      </c>
      <c r="D116" s="53"/>
      <c r="E116" s="35"/>
      <c r="F116" s="54"/>
      <c r="G116" s="54"/>
      <c r="H116" s="140"/>
    </row>
    <row r="117" spans="1:8" ht="12.75">
      <c r="A117" s="21"/>
      <c r="B117" s="141"/>
      <c r="C117" s="108"/>
      <c r="D117" s="53"/>
      <c r="E117" s="35"/>
      <c r="F117" s="54"/>
      <c r="G117" s="54"/>
      <c r="H117" s="140"/>
    </row>
    <row r="118" spans="1:8" ht="12.75">
      <c r="A118" s="21"/>
      <c r="B118" s="64">
        <v>3537</v>
      </c>
      <c r="C118" s="59" t="s">
        <v>110</v>
      </c>
      <c r="D118" s="34"/>
      <c r="E118" s="35"/>
      <c r="F118" s="54" t="s">
        <v>535</v>
      </c>
      <c r="G118" s="81">
        <v>720</v>
      </c>
      <c r="H118" s="140">
        <f>G118+G119</f>
        <v>720</v>
      </c>
    </row>
    <row r="119" spans="1:8" ht="12.75">
      <c r="A119" s="21"/>
      <c r="B119" s="64"/>
      <c r="C119" s="59" t="s">
        <v>111</v>
      </c>
      <c r="D119" s="34"/>
      <c r="E119" s="35"/>
      <c r="F119" s="54"/>
      <c r="G119" s="81"/>
      <c r="H119" s="140"/>
    </row>
    <row r="120" spans="1:8" ht="13.5" thickBot="1">
      <c r="A120" s="21"/>
      <c r="B120" s="118"/>
      <c r="C120" s="161"/>
      <c r="D120" s="29"/>
      <c r="E120" s="35"/>
      <c r="F120" s="25"/>
      <c r="G120" s="25"/>
      <c r="H120" s="139"/>
    </row>
    <row r="121" spans="1:8" ht="13.5" thickBot="1">
      <c r="A121" s="65"/>
      <c r="B121" s="67"/>
      <c r="C121" s="67" t="s">
        <v>87</v>
      </c>
      <c r="D121" s="68"/>
      <c r="E121" s="69"/>
      <c r="F121" s="70"/>
      <c r="G121" s="71">
        <f>SUM(G11:G120)</f>
        <v>110990</v>
      </c>
      <c r="H121" s="111">
        <f>SUM(H11:H120)</f>
        <v>110990</v>
      </c>
    </row>
    <row r="122" spans="5:8" ht="12.75">
      <c r="E122" s="4"/>
      <c r="F122" s="5"/>
      <c r="G122" s="5"/>
      <c r="H122" s="6"/>
    </row>
    <row r="123" spans="5:8" ht="12.75">
      <c r="E123" s="4"/>
      <c r="F123" s="5"/>
      <c r="G123" s="5" t="s">
        <v>88</v>
      </c>
      <c r="H123" s="6" t="s">
        <v>141</v>
      </c>
    </row>
    <row r="124" spans="4:8" ht="12.75">
      <c r="D124" s="4"/>
      <c r="E124" s="5"/>
      <c r="F124" s="5"/>
      <c r="G124" s="5" t="s">
        <v>89</v>
      </c>
      <c r="H124" s="211"/>
    </row>
    <row r="125" ht="12.75">
      <c r="D125" s="4"/>
    </row>
    <row r="126" ht="12.75">
      <c r="H126" s="6"/>
    </row>
    <row r="127" spans="5:8" ht="12.75">
      <c r="E127" s="30"/>
      <c r="F127" s="184"/>
      <c r="G127" s="178"/>
      <c r="H127" s="6"/>
    </row>
    <row r="128" spans="5:7" ht="12.75">
      <c r="E128" s="30"/>
      <c r="F128" s="184"/>
      <c r="G128" s="5"/>
    </row>
    <row r="129" spans="5:7" ht="12.75">
      <c r="E129" s="30"/>
      <c r="F129" s="184"/>
      <c r="G129" s="5"/>
    </row>
    <row r="130" spans="5:7" ht="12.75">
      <c r="E130" s="30"/>
      <c r="F130" s="184"/>
      <c r="G130" s="5"/>
    </row>
    <row r="131" spans="5:7" ht="15">
      <c r="E131" s="30"/>
      <c r="F131" s="184"/>
      <c r="G131" s="1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Windows User</cp:lastModifiedBy>
  <cp:lastPrinted>2014-10-30T14:00:07Z</cp:lastPrinted>
  <dcterms:created xsi:type="dcterms:W3CDTF">2004-07-19T18:33:12Z</dcterms:created>
  <dcterms:modified xsi:type="dcterms:W3CDTF">2016-03-01T12:50:10Z</dcterms:modified>
  <cp:category/>
  <cp:version/>
  <cp:contentType/>
  <cp:contentStatus/>
</cp:coreProperties>
</file>